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Password="BA19" lockStructure="1" lockWindows="1"/>
  <bookViews>
    <workbookView xWindow="-60" yWindow="60" windowWidth="19200" windowHeight="12540"/>
  </bookViews>
  <sheets>
    <sheet name="Eingabeblatt Neubau" sheetId="53" r:id="rId1"/>
    <sheet name="Berechnung (Neubau)" sheetId="54" r:id="rId2"/>
  </sheets>
  <definedNames>
    <definedName name="_c">#REF!</definedName>
    <definedName name="b">#REF!</definedName>
    <definedName name="bb">#REF!</definedName>
    <definedName name="cc">#REF!</definedName>
    <definedName name="_xlnm.Print_Area" localSheetId="1">'Berechnung (Neubau)'!$A$1:$AR$86</definedName>
    <definedName name="_xlnm.Print_Area" localSheetId="0">'Eingabeblatt Neubau'!$A$1:$F$117</definedName>
    <definedName name="e">#REF!</definedName>
    <definedName name="k">#REF!</definedName>
  </definedNames>
  <calcPr calcId="145621"/>
</workbook>
</file>

<file path=xl/calcChain.xml><?xml version="1.0" encoding="utf-8"?>
<calcChain xmlns="http://schemas.openxmlformats.org/spreadsheetml/2006/main">
  <c r="E88" i="53" l="1"/>
  <c r="E91" i="53" l="1"/>
  <c r="E79" i="53"/>
  <c r="E73" i="53"/>
  <c r="E74" i="53"/>
  <c r="E75" i="53"/>
  <c r="E76" i="53"/>
  <c r="E37" i="53" l="1"/>
  <c r="F20" i="53"/>
  <c r="F23" i="53"/>
  <c r="E23" i="53" s="1"/>
  <c r="H30" i="53" s="1"/>
  <c r="D31" i="53"/>
  <c r="D42" i="53"/>
  <c r="D41" i="53"/>
  <c r="D30" i="53"/>
  <c r="E70" i="53"/>
  <c r="C18" i="54" s="1"/>
  <c r="C21" i="54"/>
  <c r="S21" i="54" s="1"/>
  <c r="T21" i="54" s="1"/>
  <c r="U21" i="54" s="1"/>
  <c r="V21" i="54" s="1"/>
  <c r="W21" i="54" s="1"/>
  <c r="X21" i="54" s="1"/>
  <c r="Y21" i="54" s="1"/>
  <c r="Z21" i="54" s="1"/>
  <c r="AA21" i="54" s="1"/>
  <c r="AB21" i="54" s="1"/>
  <c r="AC21" i="54" s="1"/>
  <c r="AD21" i="54" s="1"/>
  <c r="AE21" i="54" s="1"/>
  <c r="AF21" i="54" s="1"/>
  <c r="AG21" i="54" s="1"/>
  <c r="AH21" i="54" s="1"/>
  <c r="AI21" i="54" s="1"/>
  <c r="AJ21" i="54" s="1"/>
  <c r="AK21" i="54" s="1"/>
  <c r="AL21" i="54" s="1"/>
  <c r="AM21" i="54" s="1"/>
  <c r="AN21" i="54" s="1"/>
  <c r="AO21" i="54" s="1"/>
  <c r="AP21" i="54" s="1"/>
  <c r="AQ21" i="54" s="1"/>
  <c r="E69" i="53"/>
  <c r="D21" i="54"/>
  <c r="D30" i="54"/>
  <c r="D15" i="54"/>
  <c r="E15" i="54"/>
  <c r="F15" i="54"/>
  <c r="G15" i="54"/>
  <c r="H15" i="54"/>
  <c r="I15" i="54"/>
  <c r="J15" i="54"/>
  <c r="K15" i="54"/>
  <c r="L15" i="54"/>
  <c r="M15" i="54"/>
  <c r="N15" i="54"/>
  <c r="O15" i="54"/>
  <c r="P15" i="54"/>
  <c r="Q15" i="54"/>
  <c r="R15" i="54"/>
  <c r="S15" i="54"/>
  <c r="T15" i="54"/>
  <c r="U15" i="54"/>
  <c r="V15" i="54"/>
  <c r="W15" i="54"/>
  <c r="X15" i="54"/>
  <c r="Y15" i="54"/>
  <c r="Z15" i="54"/>
  <c r="AA15" i="54"/>
  <c r="AB15" i="54"/>
  <c r="AC15" i="54"/>
  <c r="AD15" i="54"/>
  <c r="AE15" i="54"/>
  <c r="AF15" i="54"/>
  <c r="AG15" i="54"/>
  <c r="AH15" i="54"/>
  <c r="AI15" i="54"/>
  <c r="AJ15" i="54"/>
  <c r="AK15" i="54"/>
  <c r="AL15" i="54"/>
  <c r="AM15" i="54"/>
  <c r="AN15" i="54"/>
  <c r="AO15" i="54"/>
  <c r="AP15" i="54"/>
  <c r="AQ15" i="54"/>
  <c r="D83" i="54"/>
  <c r="B83" i="54"/>
  <c r="D82" i="54"/>
  <c r="AQ64" i="54"/>
  <c r="AP64" i="54"/>
  <c r="AO64" i="54"/>
  <c r="AN64" i="54"/>
  <c r="AM64" i="54"/>
  <c r="AL64" i="54"/>
  <c r="AK64" i="54"/>
  <c r="AJ64" i="54"/>
  <c r="AI64" i="54"/>
  <c r="AH64" i="54"/>
  <c r="AG64" i="54"/>
  <c r="AF64" i="54"/>
  <c r="AE64" i="54"/>
  <c r="AD64" i="54"/>
  <c r="AC64" i="54"/>
  <c r="AB64" i="54"/>
  <c r="AA64" i="54"/>
  <c r="Z64" i="54"/>
  <c r="Y64" i="54"/>
  <c r="X64" i="54"/>
  <c r="W64" i="54"/>
  <c r="V64" i="54"/>
  <c r="U64" i="54"/>
  <c r="T64" i="54"/>
  <c r="S64" i="54"/>
  <c r="R64" i="54"/>
  <c r="Q64" i="54"/>
  <c r="P64" i="54"/>
  <c r="O64" i="54"/>
  <c r="N64" i="54"/>
  <c r="M64" i="54"/>
  <c r="L64" i="54"/>
  <c r="K64" i="54"/>
  <c r="J64" i="54"/>
  <c r="I64" i="54"/>
  <c r="H64" i="54"/>
  <c r="G64" i="54"/>
  <c r="F64" i="54"/>
  <c r="E64" i="54"/>
  <c r="D64" i="54"/>
  <c r="C60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7" i="54"/>
  <c r="C53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D50" i="54"/>
  <c r="C33" i="54"/>
  <c r="C30" i="54"/>
  <c r="D27" i="54"/>
  <c r="D26" i="54"/>
  <c r="C26" i="54"/>
  <c r="D25" i="54"/>
  <c r="C25" i="54"/>
  <c r="D22" i="54"/>
  <c r="C22" i="54"/>
  <c r="D20" i="54"/>
  <c r="E20" i="54" s="1"/>
  <c r="F20" i="54" s="1"/>
  <c r="G20" i="54" s="1"/>
  <c r="H20" i="54" s="1"/>
  <c r="I20" i="54" s="1"/>
  <c r="J20" i="54" s="1"/>
  <c r="K20" i="54" s="1"/>
  <c r="L20" i="54" s="1"/>
  <c r="M20" i="54" s="1"/>
  <c r="N20" i="54" s="1"/>
  <c r="O20" i="54" s="1"/>
  <c r="P20" i="54" s="1"/>
  <c r="Q20" i="54" s="1"/>
  <c r="R20" i="54" s="1"/>
  <c r="S20" i="54" s="1"/>
  <c r="T20" i="54" s="1"/>
  <c r="U20" i="54" s="1"/>
  <c r="V20" i="54" s="1"/>
  <c r="W20" i="54" s="1"/>
  <c r="X20" i="54" s="1"/>
  <c r="Y20" i="54" s="1"/>
  <c r="Z20" i="54" s="1"/>
  <c r="AA20" i="54" s="1"/>
  <c r="AB20" i="54" s="1"/>
  <c r="AC20" i="54" s="1"/>
  <c r="AD20" i="54" s="1"/>
  <c r="AE20" i="54" s="1"/>
  <c r="AF20" i="54" s="1"/>
  <c r="AG20" i="54" s="1"/>
  <c r="AH20" i="54" s="1"/>
  <c r="AI20" i="54" s="1"/>
  <c r="AJ20" i="54" s="1"/>
  <c r="AK20" i="54" s="1"/>
  <c r="AL20" i="54" s="1"/>
  <c r="AM20" i="54" s="1"/>
  <c r="AN20" i="54" s="1"/>
  <c r="AO20" i="54" s="1"/>
  <c r="AP20" i="54" s="1"/>
  <c r="AQ20" i="54" s="1"/>
  <c r="C20" i="54"/>
  <c r="D17" i="54"/>
  <c r="C17" i="54"/>
  <c r="D13" i="54"/>
  <c r="E13" i="54" s="1"/>
  <c r="F13" i="54" s="1"/>
  <c r="G13" i="54" s="1"/>
  <c r="H13" i="54" s="1"/>
  <c r="I13" i="54" s="1"/>
  <c r="J13" i="54" s="1"/>
  <c r="K13" i="54" s="1"/>
  <c r="L13" i="54" s="1"/>
  <c r="M13" i="54" s="1"/>
  <c r="N13" i="54" s="1"/>
  <c r="O13" i="54" s="1"/>
  <c r="P13" i="54" s="1"/>
  <c r="Q13" i="54" s="1"/>
  <c r="R13" i="54" s="1"/>
  <c r="S13" i="54" s="1"/>
  <c r="T13" i="54" s="1"/>
  <c r="U13" i="54" s="1"/>
  <c r="V13" i="54" s="1"/>
  <c r="W13" i="54" s="1"/>
  <c r="X13" i="54" s="1"/>
  <c r="Y13" i="54" s="1"/>
  <c r="Z13" i="54" s="1"/>
  <c r="AA13" i="54" s="1"/>
  <c r="AB13" i="54" s="1"/>
  <c r="AC13" i="54" s="1"/>
  <c r="AD13" i="54" s="1"/>
  <c r="AE13" i="54" s="1"/>
  <c r="AF13" i="54" s="1"/>
  <c r="AG13" i="54" s="1"/>
  <c r="AH13" i="54" s="1"/>
  <c r="AI13" i="54" s="1"/>
  <c r="AJ13" i="54" s="1"/>
  <c r="AK13" i="54" s="1"/>
  <c r="AL13" i="54" s="1"/>
  <c r="AM13" i="54" s="1"/>
  <c r="AN13" i="54" s="1"/>
  <c r="AO13" i="54" s="1"/>
  <c r="AP13" i="54" s="1"/>
  <c r="AQ13" i="54" s="1"/>
  <c r="J9" i="54"/>
  <c r="J8" i="54"/>
  <c r="D32" i="54" s="1"/>
  <c r="D8" i="54"/>
  <c r="J7" i="54"/>
  <c r="D7" i="54"/>
  <c r="J6" i="54"/>
  <c r="D4" i="54"/>
  <c r="H1" i="54"/>
  <c r="D18" i="54"/>
  <c r="E18" i="54" s="1"/>
  <c r="E101" i="53"/>
  <c r="F45" i="53"/>
  <c r="F27" i="53"/>
  <c r="F8" i="54" s="1"/>
  <c r="F42" i="53"/>
  <c r="E32" i="53"/>
  <c r="F64" i="53"/>
  <c r="E22" i="53"/>
  <c r="D5" i="54"/>
  <c r="D6" i="54"/>
  <c r="E30" i="54"/>
  <c r="F30" i="54" s="1"/>
  <c r="G30" i="54" s="1"/>
  <c r="H30" i="54" s="1"/>
  <c r="I30" i="54" s="1"/>
  <c r="J30" i="54" s="1"/>
  <c r="K30" i="54" s="1"/>
  <c r="L30" i="54" s="1"/>
  <c r="M30" i="54" s="1"/>
  <c r="N30" i="54" s="1"/>
  <c r="O30" i="54" s="1"/>
  <c r="P30" i="54" s="1"/>
  <c r="Q30" i="54" s="1"/>
  <c r="R30" i="54" s="1"/>
  <c r="S30" i="54" s="1"/>
  <c r="T30" i="54" s="1"/>
  <c r="U30" i="54" s="1"/>
  <c r="V30" i="54" s="1"/>
  <c r="W30" i="54" s="1"/>
  <c r="X30" i="54" s="1"/>
  <c r="Y30" i="54" s="1"/>
  <c r="Z30" i="54" s="1"/>
  <c r="AA30" i="54" s="1"/>
  <c r="AB30" i="54" s="1"/>
  <c r="AC30" i="54" s="1"/>
  <c r="AD30" i="54" s="1"/>
  <c r="AE30" i="54" s="1"/>
  <c r="AF30" i="54" s="1"/>
  <c r="AG30" i="54" s="1"/>
  <c r="AH30" i="54" s="1"/>
  <c r="AI30" i="54" s="1"/>
  <c r="AJ30" i="54" s="1"/>
  <c r="AK30" i="54" s="1"/>
  <c r="AL30" i="54" s="1"/>
  <c r="AM30" i="54" s="1"/>
  <c r="AN30" i="54" s="1"/>
  <c r="AO30" i="54" s="1"/>
  <c r="AP30" i="54" s="1"/>
  <c r="AQ30" i="54" s="1"/>
  <c r="E26" i="54"/>
  <c r="F26" i="54" s="1"/>
  <c r="G26" i="54" s="1"/>
  <c r="D84" i="54"/>
  <c r="D72" i="54" s="1"/>
  <c r="E72" i="54" s="1"/>
  <c r="F72" i="54" s="1"/>
  <c r="G72" i="54" s="1"/>
  <c r="H72" i="54" s="1"/>
  <c r="I72" i="54" s="1"/>
  <c r="J72" i="54" s="1"/>
  <c r="K72" i="54" s="1"/>
  <c r="L72" i="54" s="1"/>
  <c r="M72" i="54" s="1"/>
  <c r="N72" i="54" s="1"/>
  <c r="O72" i="54" s="1"/>
  <c r="P72" i="54" s="1"/>
  <c r="Q72" i="54" s="1"/>
  <c r="R72" i="54" s="1"/>
  <c r="S72" i="54" s="1"/>
  <c r="T72" i="54" s="1"/>
  <c r="U72" i="54" s="1"/>
  <c r="V72" i="54" s="1"/>
  <c r="W72" i="54" s="1"/>
  <c r="X72" i="54" s="1"/>
  <c r="Y72" i="54" s="1"/>
  <c r="Z72" i="54" s="1"/>
  <c r="AA72" i="54" s="1"/>
  <c r="AB72" i="54" s="1"/>
  <c r="AC72" i="54" s="1"/>
  <c r="AD72" i="54" s="1"/>
  <c r="AE72" i="54" s="1"/>
  <c r="AF72" i="54" s="1"/>
  <c r="AG72" i="54" s="1"/>
  <c r="AH72" i="54" s="1"/>
  <c r="AI72" i="54" s="1"/>
  <c r="AJ72" i="54" s="1"/>
  <c r="AK72" i="54" s="1"/>
  <c r="AL72" i="54" s="1"/>
  <c r="AM72" i="54" s="1"/>
  <c r="AN72" i="54" s="1"/>
  <c r="AO72" i="54" s="1"/>
  <c r="AP72" i="54" s="1"/>
  <c r="AQ72" i="54" s="1"/>
  <c r="D9" i="54"/>
  <c r="E22" i="54"/>
  <c r="E41" i="54"/>
  <c r="D66" i="54"/>
  <c r="D65" i="54" s="1"/>
  <c r="D76" i="54" s="1"/>
  <c r="C46" i="54"/>
  <c r="D52" i="54" s="1"/>
  <c r="E21" i="54"/>
  <c r="F21" i="54" s="1"/>
  <c r="E27" i="53"/>
  <c r="F26" i="53"/>
  <c r="C27" i="54"/>
  <c r="E27" i="54" s="1"/>
  <c r="D59" i="54"/>
  <c r="D58" i="54" s="1"/>
  <c r="D75" i="54" s="1"/>
  <c r="D41" i="54"/>
  <c r="D27" i="53"/>
  <c r="F22" i="54"/>
  <c r="G22" i="54" s="1"/>
  <c r="D55" i="54"/>
  <c r="D53" i="54" s="1"/>
  <c r="F7" i="54"/>
  <c r="C45" i="54" s="1"/>
  <c r="E26" i="53"/>
  <c r="D26" i="53"/>
  <c r="F25" i="53"/>
  <c r="F28" i="53" s="1"/>
  <c r="D25" i="53"/>
  <c r="D28" i="53" s="1"/>
  <c r="C38" i="54"/>
  <c r="E25" i="53"/>
  <c r="F6" i="54"/>
  <c r="D31" i="54" l="1"/>
  <c r="E25" i="54"/>
  <c r="D19" i="54"/>
  <c r="D29" i="54" s="1"/>
  <c r="D33" i="54" s="1"/>
  <c r="F9" i="54"/>
  <c r="N21" i="54"/>
  <c r="O21" i="54" s="1"/>
  <c r="P21" i="54" s="1"/>
  <c r="Q21" i="54" s="1"/>
  <c r="R21" i="54" s="1"/>
  <c r="D56" i="54"/>
  <c r="D54" i="54" s="1"/>
  <c r="E59" i="54"/>
  <c r="E58" i="54" s="1"/>
  <c r="E75" i="54" s="1"/>
  <c r="H22" i="54"/>
  <c r="G41" i="54"/>
  <c r="H26" i="54"/>
  <c r="I26" i="54" s="1"/>
  <c r="D69" i="54"/>
  <c r="D51" i="54"/>
  <c r="D74" i="54" s="1"/>
  <c r="F18" i="54"/>
  <c r="G18" i="54" s="1"/>
  <c r="G19" i="54" s="1"/>
  <c r="G29" i="54" s="1"/>
  <c r="G33" i="54" s="1"/>
  <c r="I21" i="54"/>
  <c r="J21" i="54" s="1"/>
  <c r="K21" i="54" s="1"/>
  <c r="L21" i="54" s="1"/>
  <c r="M21" i="54" s="1"/>
  <c r="D34" i="54"/>
  <c r="F41" i="54"/>
  <c r="D48" i="54"/>
  <c r="D46" i="54" s="1"/>
  <c r="E52" i="54" s="1"/>
  <c r="D73" i="54"/>
  <c r="E73" i="54" s="1"/>
  <c r="F73" i="54" s="1"/>
  <c r="G73" i="54" s="1"/>
  <c r="H73" i="54" s="1"/>
  <c r="I73" i="54" s="1"/>
  <c r="J73" i="54" s="1"/>
  <c r="K73" i="54" s="1"/>
  <c r="L73" i="54" s="1"/>
  <c r="M73" i="54" s="1"/>
  <c r="N73" i="54" s="1"/>
  <c r="O73" i="54" s="1"/>
  <c r="P73" i="54" s="1"/>
  <c r="Q73" i="54" s="1"/>
  <c r="R73" i="54" s="1"/>
  <c r="S73" i="54" s="1"/>
  <c r="T73" i="54" s="1"/>
  <c r="U73" i="54" s="1"/>
  <c r="V73" i="54" s="1"/>
  <c r="W73" i="54" s="1"/>
  <c r="X73" i="54" s="1"/>
  <c r="Y73" i="54" s="1"/>
  <c r="Z73" i="54" s="1"/>
  <c r="AA73" i="54" s="1"/>
  <c r="AB73" i="54" s="1"/>
  <c r="AC73" i="54" s="1"/>
  <c r="AD73" i="54" s="1"/>
  <c r="AE73" i="54" s="1"/>
  <c r="AF73" i="54" s="1"/>
  <c r="AG73" i="54" s="1"/>
  <c r="AH73" i="54" s="1"/>
  <c r="AI73" i="54" s="1"/>
  <c r="AJ73" i="54" s="1"/>
  <c r="AK73" i="54" s="1"/>
  <c r="AL73" i="54" s="1"/>
  <c r="AM73" i="54" s="1"/>
  <c r="AN73" i="54" s="1"/>
  <c r="AO73" i="54" s="1"/>
  <c r="AP73" i="54" s="1"/>
  <c r="AQ73" i="54" s="1"/>
  <c r="E17" i="54"/>
  <c r="F17" i="54" s="1"/>
  <c r="G17" i="54" s="1"/>
  <c r="H17" i="54" s="1"/>
  <c r="I17" i="54" s="1"/>
  <c r="J17" i="54" s="1"/>
  <c r="K17" i="54" s="1"/>
  <c r="L17" i="54" s="1"/>
  <c r="M17" i="54" s="1"/>
  <c r="N17" i="54" s="1"/>
  <c r="O17" i="54" s="1"/>
  <c r="P17" i="54" s="1"/>
  <c r="Q17" i="54" s="1"/>
  <c r="R17" i="54" s="1"/>
  <c r="S17" i="54" s="1"/>
  <c r="T17" i="54" s="1"/>
  <c r="U17" i="54" s="1"/>
  <c r="V17" i="54" s="1"/>
  <c r="W17" i="54" s="1"/>
  <c r="X17" i="54" s="1"/>
  <c r="Y17" i="54" s="1"/>
  <c r="Z17" i="54" s="1"/>
  <c r="AA17" i="54" s="1"/>
  <c r="AB17" i="54" s="1"/>
  <c r="AC17" i="54" s="1"/>
  <c r="AD17" i="54" s="1"/>
  <c r="AE17" i="54" s="1"/>
  <c r="AF17" i="54" s="1"/>
  <c r="AG17" i="54" s="1"/>
  <c r="AH17" i="54" s="1"/>
  <c r="AI17" i="54" s="1"/>
  <c r="AJ17" i="54" s="1"/>
  <c r="AK17" i="54" s="1"/>
  <c r="AL17" i="54" s="1"/>
  <c r="AM17" i="54" s="1"/>
  <c r="AN17" i="54" s="1"/>
  <c r="AO17" i="54" s="1"/>
  <c r="AP17" i="54" s="1"/>
  <c r="AQ17" i="54" s="1"/>
  <c r="E28" i="53"/>
  <c r="E32" i="54"/>
  <c r="F27" i="54"/>
  <c r="G27" i="54" s="1"/>
  <c r="H27" i="54" s="1"/>
  <c r="I27" i="54" s="1"/>
  <c r="E55" i="54"/>
  <c r="E53" i="54" s="1"/>
  <c r="G21" i="54"/>
  <c r="C36" i="54"/>
  <c r="D62" i="54"/>
  <c r="D60" i="54" s="1"/>
  <c r="I33" i="53"/>
  <c r="F31" i="53" s="1"/>
  <c r="F30" i="53"/>
  <c r="F19" i="54" l="1"/>
  <c r="F29" i="54" s="1"/>
  <c r="F33" i="54" s="1"/>
  <c r="F25" i="54"/>
  <c r="E31" i="54"/>
  <c r="D49" i="54"/>
  <c r="D47" i="54" s="1"/>
  <c r="H18" i="54"/>
  <c r="I18" i="54" s="1"/>
  <c r="E19" i="54"/>
  <c r="E29" i="54" s="1"/>
  <c r="E33" i="54" s="1"/>
  <c r="H41" i="54"/>
  <c r="I22" i="54"/>
  <c r="E48" i="54"/>
  <c r="E46" i="54" s="1"/>
  <c r="F52" i="54" s="1"/>
  <c r="E51" i="54"/>
  <c r="E74" i="54" s="1"/>
  <c r="E66" i="54"/>
  <c r="D63" i="54"/>
  <c r="D61" i="54"/>
  <c r="E56" i="54"/>
  <c r="E54" i="54"/>
  <c r="F59" i="54"/>
  <c r="F32" i="54"/>
  <c r="G32" i="54"/>
  <c r="H21" i="54"/>
  <c r="H32" i="54" s="1"/>
  <c r="J27" i="54"/>
  <c r="I32" i="54"/>
  <c r="J26" i="54"/>
  <c r="E49" i="54" l="1"/>
  <c r="E47" i="54" s="1"/>
  <c r="E34" i="54"/>
  <c r="D67" i="54"/>
  <c r="G25" i="54"/>
  <c r="F31" i="54"/>
  <c r="F34" i="54" s="1"/>
  <c r="D35" i="54"/>
  <c r="D36" i="54" s="1"/>
  <c r="D38" i="54" s="1"/>
  <c r="H19" i="54"/>
  <c r="H29" i="54" s="1"/>
  <c r="H33" i="54" s="1"/>
  <c r="I41" i="54"/>
  <c r="J22" i="54"/>
  <c r="K27" i="54"/>
  <c r="J32" i="54"/>
  <c r="D45" i="54"/>
  <c r="D68" i="54"/>
  <c r="E65" i="54"/>
  <c r="E76" i="54" s="1"/>
  <c r="E62" i="54"/>
  <c r="E60" i="54" s="1"/>
  <c r="E69" i="54"/>
  <c r="K26" i="54"/>
  <c r="F51" i="54"/>
  <c r="F74" i="54" s="1"/>
  <c r="F48" i="54"/>
  <c r="F46" i="54" s="1"/>
  <c r="D39" i="54"/>
  <c r="E37" i="54" s="1"/>
  <c r="F58" i="54"/>
  <c r="F75" i="54" s="1"/>
  <c r="F55" i="54"/>
  <c r="F53" i="54" s="1"/>
  <c r="J18" i="54"/>
  <c r="I19" i="54"/>
  <c r="I29" i="54" s="1"/>
  <c r="H25" i="54" l="1"/>
  <c r="G31" i="54"/>
  <c r="G34" i="54" s="1"/>
  <c r="K22" i="54"/>
  <c r="J41" i="54"/>
  <c r="J19" i="54"/>
  <c r="J29" i="54" s="1"/>
  <c r="K18" i="54"/>
  <c r="I33" i="54"/>
  <c r="G59" i="54"/>
  <c r="F56" i="54"/>
  <c r="F54" i="54" s="1"/>
  <c r="G52" i="54"/>
  <c r="F49" i="54"/>
  <c r="L26" i="54"/>
  <c r="F66" i="54"/>
  <c r="E63" i="54"/>
  <c r="E68" i="54" s="1"/>
  <c r="D40" i="54"/>
  <c r="E45" i="54"/>
  <c r="K32" i="54"/>
  <c r="L27" i="54"/>
  <c r="I25" i="54" l="1"/>
  <c r="H31" i="54"/>
  <c r="H34" i="54" s="1"/>
  <c r="K41" i="54"/>
  <c r="L22" i="54"/>
  <c r="L32" i="54"/>
  <c r="M27" i="54"/>
  <c r="F65" i="54"/>
  <c r="F76" i="54" s="1"/>
  <c r="F62" i="54"/>
  <c r="F60" i="54" s="1"/>
  <c r="F69" i="54"/>
  <c r="G51" i="54"/>
  <c r="G74" i="54" s="1"/>
  <c r="G48" i="54"/>
  <c r="G46" i="54" s="1"/>
  <c r="F47" i="54"/>
  <c r="K19" i="54"/>
  <c r="K29" i="54" s="1"/>
  <c r="L18" i="54"/>
  <c r="E40" i="54"/>
  <c r="E61" i="54"/>
  <c r="M26" i="54"/>
  <c r="G55" i="54"/>
  <c r="G53" i="54" s="1"/>
  <c r="G58" i="54"/>
  <c r="G75" i="54" s="1"/>
  <c r="J33" i="54"/>
  <c r="J25" i="54" l="1"/>
  <c r="I31" i="54"/>
  <c r="I34" i="54" s="1"/>
  <c r="L41" i="54"/>
  <c r="M22" i="54"/>
  <c r="E67" i="54"/>
  <c r="E35" i="54"/>
  <c r="E36" i="54" s="1"/>
  <c r="K33" i="54"/>
  <c r="H59" i="54"/>
  <c r="G56" i="54"/>
  <c r="G54" i="54" s="1"/>
  <c r="N26" i="54"/>
  <c r="M18" i="54"/>
  <c r="L19" i="54"/>
  <c r="L29" i="54" s="1"/>
  <c r="H52" i="54"/>
  <c r="G49" i="54"/>
  <c r="G47" i="54" s="1"/>
  <c r="G66" i="54"/>
  <c r="F63" i="54"/>
  <c r="N27" i="54"/>
  <c r="M32" i="54"/>
  <c r="K25" i="54" l="1"/>
  <c r="J31" i="54"/>
  <c r="J34" i="54" s="1"/>
  <c r="N22" i="54"/>
  <c r="M41" i="54"/>
  <c r="F68" i="54"/>
  <c r="F45" i="54"/>
  <c r="G65" i="54"/>
  <c r="G76" i="54" s="1"/>
  <c r="G62" i="54"/>
  <c r="G60" i="54" s="1"/>
  <c r="G69" i="54"/>
  <c r="L33" i="54"/>
  <c r="H58" i="54"/>
  <c r="H75" i="54" s="1"/>
  <c r="H55" i="54"/>
  <c r="H53" i="54" s="1"/>
  <c r="O27" i="54"/>
  <c r="N32" i="54"/>
  <c r="F61" i="54"/>
  <c r="H51" i="54"/>
  <c r="H74" i="54" s="1"/>
  <c r="H48" i="54"/>
  <c r="H46" i="54" s="1"/>
  <c r="M19" i="54"/>
  <c r="M29" i="54" s="1"/>
  <c r="N18" i="54"/>
  <c r="O26" i="54"/>
  <c r="E39" i="54"/>
  <c r="F37" i="54" s="1"/>
  <c r="E38" i="54"/>
  <c r="L25" i="54" l="1"/>
  <c r="K31" i="54"/>
  <c r="K34" i="54" s="1"/>
  <c r="O22" i="54"/>
  <c r="N41" i="54"/>
  <c r="P26" i="54"/>
  <c r="M33" i="54"/>
  <c r="I59" i="54"/>
  <c r="H56" i="54"/>
  <c r="H54" i="54" s="1"/>
  <c r="N19" i="54"/>
  <c r="N29" i="54" s="1"/>
  <c r="O18" i="54"/>
  <c r="I52" i="54"/>
  <c r="H49" i="54"/>
  <c r="F67" i="54"/>
  <c r="F35" i="54"/>
  <c r="F36" i="54" s="1"/>
  <c r="P27" i="54"/>
  <c r="O32" i="54"/>
  <c r="H66" i="54"/>
  <c r="G63" i="54"/>
  <c r="G68" i="54" s="1"/>
  <c r="F40" i="54"/>
  <c r="G45" i="54"/>
  <c r="M25" i="54" l="1"/>
  <c r="L31" i="54"/>
  <c r="L34" i="54" s="1"/>
  <c r="P22" i="54"/>
  <c r="O41" i="54"/>
  <c r="H65" i="54"/>
  <c r="H76" i="54" s="1"/>
  <c r="H62" i="54"/>
  <c r="H60" i="54" s="1"/>
  <c r="H69" i="54"/>
  <c r="F38" i="54"/>
  <c r="F39" i="54"/>
  <c r="G37" i="54" s="1"/>
  <c r="H47" i="54"/>
  <c r="N33" i="54"/>
  <c r="G40" i="54"/>
  <c r="G61" i="54"/>
  <c r="Q27" i="54"/>
  <c r="P32" i="54"/>
  <c r="I48" i="54"/>
  <c r="I46" i="54" s="1"/>
  <c r="I51" i="54"/>
  <c r="I74" i="54" s="1"/>
  <c r="O19" i="54"/>
  <c r="O29" i="54" s="1"/>
  <c r="P18" i="54"/>
  <c r="I55" i="54"/>
  <c r="I53" i="54" s="1"/>
  <c r="I58" i="54"/>
  <c r="I75" i="54" s="1"/>
  <c r="Q26" i="54"/>
  <c r="N25" i="54" l="1"/>
  <c r="M31" i="54"/>
  <c r="M34" i="54" s="1"/>
  <c r="Q22" i="54"/>
  <c r="P41" i="54"/>
  <c r="P19" i="54"/>
  <c r="P29" i="54" s="1"/>
  <c r="Q18" i="54"/>
  <c r="Q32" i="54"/>
  <c r="R27" i="54"/>
  <c r="R26" i="54"/>
  <c r="J59" i="54"/>
  <c r="I56" i="54"/>
  <c r="I54" i="54" s="1"/>
  <c r="O33" i="54"/>
  <c r="J52" i="54"/>
  <c r="I49" i="54"/>
  <c r="I47" i="54" s="1"/>
  <c r="G35" i="54"/>
  <c r="G36" i="54" s="1"/>
  <c r="G67" i="54"/>
  <c r="I66" i="54"/>
  <c r="H63" i="54"/>
  <c r="O25" i="54" l="1"/>
  <c r="N31" i="54"/>
  <c r="N34" i="54" s="1"/>
  <c r="Q41" i="54"/>
  <c r="R22" i="54"/>
  <c r="H68" i="54"/>
  <c r="H45" i="54"/>
  <c r="H61" i="54"/>
  <c r="G38" i="54"/>
  <c r="G39" i="54"/>
  <c r="H37" i="54" s="1"/>
  <c r="J58" i="54"/>
  <c r="J75" i="54" s="1"/>
  <c r="J55" i="54"/>
  <c r="J53" i="54" s="1"/>
  <c r="S26" i="54"/>
  <c r="R32" i="54"/>
  <c r="S27" i="54"/>
  <c r="Q19" i="54"/>
  <c r="Q29" i="54" s="1"/>
  <c r="R18" i="54"/>
  <c r="I65" i="54"/>
  <c r="I76" i="54" s="1"/>
  <c r="I62" i="54"/>
  <c r="I60" i="54" s="1"/>
  <c r="I69" i="54"/>
  <c r="J48" i="54"/>
  <c r="J46" i="54" s="1"/>
  <c r="J51" i="54"/>
  <c r="J74" i="54" s="1"/>
  <c r="P33" i="54"/>
  <c r="P25" i="54" l="1"/>
  <c r="O31" i="54"/>
  <c r="O34" i="54" s="1"/>
  <c r="S22" i="54"/>
  <c r="R41" i="54"/>
  <c r="Q33" i="54"/>
  <c r="T26" i="54"/>
  <c r="H40" i="54"/>
  <c r="K52" i="54"/>
  <c r="J49" i="54"/>
  <c r="J47" i="54" s="1"/>
  <c r="J66" i="54"/>
  <c r="I63" i="54"/>
  <c r="I68" i="54" s="1"/>
  <c r="R19" i="54"/>
  <c r="R29" i="54" s="1"/>
  <c r="S18" i="54"/>
  <c r="S32" i="54"/>
  <c r="T27" i="54"/>
  <c r="K59" i="54"/>
  <c r="J54" i="54"/>
  <c r="J56" i="54"/>
  <c r="H35" i="54"/>
  <c r="H36" i="54" s="1"/>
  <c r="H67" i="54"/>
  <c r="Q25" i="54" l="1"/>
  <c r="P31" i="54"/>
  <c r="P34" i="54" s="1"/>
  <c r="T22" i="54"/>
  <c r="S41" i="54"/>
  <c r="K58" i="54"/>
  <c r="K75" i="54" s="1"/>
  <c r="K55" i="54"/>
  <c r="K53" i="54" s="1"/>
  <c r="R33" i="54"/>
  <c r="J65" i="54"/>
  <c r="J76" i="54" s="1"/>
  <c r="J62" i="54"/>
  <c r="J60" i="54" s="1"/>
  <c r="J69" i="54"/>
  <c r="K51" i="54"/>
  <c r="K74" i="54" s="1"/>
  <c r="K48" i="54"/>
  <c r="K46" i="54" s="1"/>
  <c r="I45" i="54"/>
  <c r="H39" i="54"/>
  <c r="I37" i="54" s="1"/>
  <c r="H38" i="54"/>
  <c r="T32" i="54"/>
  <c r="U27" i="54"/>
  <c r="T18" i="54"/>
  <c r="S19" i="54"/>
  <c r="S29" i="54" s="1"/>
  <c r="I61" i="54"/>
  <c r="U26" i="54"/>
  <c r="R25" i="54" l="1"/>
  <c r="Q31" i="54"/>
  <c r="Q34" i="54" s="1"/>
  <c r="T41" i="54"/>
  <c r="U22" i="54"/>
  <c r="I35" i="54"/>
  <c r="I36" i="54" s="1"/>
  <c r="I67" i="54"/>
  <c r="V26" i="54"/>
  <c r="S33" i="54"/>
  <c r="U32" i="54"/>
  <c r="V27" i="54"/>
  <c r="I40" i="54"/>
  <c r="K66" i="54"/>
  <c r="J63" i="54"/>
  <c r="J68" i="54" s="1"/>
  <c r="L59" i="54"/>
  <c r="K56" i="54"/>
  <c r="K54" i="54" s="1"/>
  <c r="U18" i="54"/>
  <c r="T19" i="54"/>
  <c r="T29" i="54" s="1"/>
  <c r="L52" i="54"/>
  <c r="K49" i="54"/>
  <c r="S25" i="54" l="1"/>
  <c r="R31" i="54"/>
  <c r="R34" i="54" s="1"/>
  <c r="U41" i="54"/>
  <c r="V22" i="54"/>
  <c r="K47" i="54"/>
  <c r="L48" i="54"/>
  <c r="L46" i="54" s="1"/>
  <c r="L51" i="54"/>
  <c r="L74" i="54" s="1"/>
  <c r="U19" i="54"/>
  <c r="U29" i="54" s="1"/>
  <c r="V18" i="54"/>
  <c r="J61" i="54"/>
  <c r="W26" i="54"/>
  <c r="I39" i="54"/>
  <c r="J37" i="54" s="1"/>
  <c r="I38" i="54"/>
  <c r="T33" i="54"/>
  <c r="L58" i="54"/>
  <c r="L75" i="54" s="1"/>
  <c r="L55" i="54"/>
  <c r="L53" i="54" s="1"/>
  <c r="K65" i="54"/>
  <c r="K76" i="54" s="1"/>
  <c r="K62" i="54"/>
  <c r="K60" i="54" s="1"/>
  <c r="K69" i="54"/>
  <c r="J45" i="54"/>
  <c r="V32" i="54"/>
  <c r="W27" i="54"/>
  <c r="T25" i="54" l="1"/>
  <c r="S31" i="54"/>
  <c r="S34" i="54" s="1"/>
  <c r="V41" i="54"/>
  <c r="W22" i="54"/>
  <c r="W32" i="54"/>
  <c r="X27" i="54"/>
  <c r="L66" i="54"/>
  <c r="K63" i="54"/>
  <c r="K68" i="54" s="1"/>
  <c r="X26" i="54"/>
  <c r="V19" i="54"/>
  <c r="V29" i="54" s="1"/>
  <c r="W18" i="54"/>
  <c r="M52" i="54"/>
  <c r="L49" i="54"/>
  <c r="J40" i="54"/>
  <c r="K45" i="54"/>
  <c r="M59" i="54"/>
  <c r="L56" i="54"/>
  <c r="L54" i="54" s="1"/>
  <c r="J35" i="54"/>
  <c r="J36" i="54" s="1"/>
  <c r="J67" i="54"/>
  <c r="U33" i="54"/>
  <c r="U25" i="54" l="1"/>
  <c r="T31" i="54"/>
  <c r="T34" i="54" s="1"/>
  <c r="W41" i="54"/>
  <c r="X22" i="54"/>
  <c r="K40" i="54"/>
  <c r="L47" i="54"/>
  <c r="M51" i="54"/>
  <c r="M74" i="54" s="1"/>
  <c r="M48" i="54"/>
  <c r="M46" i="54" s="1"/>
  <c r="V33" i="54"/>
  <c r="Y26" i="54"/>
  <c r="L65" i="54"/>
  <c r="L76" i="54" s="1"/>
  <c r="L62" i="54"/>
  <c r="L60" i="54" s="1"/>
  <c r="L69" i="54"/>
  <c r="Y27" i="54"/>
  <c r="X32" i="54"/>
  <c r="J39" i="54"/>
  <c r="K37" i="54" s="1"/>
  <c r="J38" i="54"/>
  <c r="M58" i="54"/>
  <c r="M75" i="54" s="1"/>
  <c r="M55" i="54"/>
  <c r="M53" i="54" s="1"/>
  <c r="X18" i="54"/>
  <c r="W19" i="54"/>
  <c r="W29" i="54" s="1"/>
  <c r="K61" i="54"/>
  <c r="V25" i="54" l="1"/>
  <c r="U31" i="54"/>
  <c r="U34" i="54" s="1"/>
  <c r="X41" i="54"/>
  <c r="Y22" i="54"/>
  <c r="K67" i="54"/>
  <c r="K35" i="54"/>
  <c r="K36" i="54" s="1"/>
  <c r="Y18" i="54"/>
  <c r="X19" i="54"/>
  <c r="X29" i="54" s="1"/>
  <c r="Y32" i="54"/>
  <c r="Z27" i="54"/>
  <c r="M66" i="54"/>
  <c r="L63" i="54"/>
  <c r="L61" i="54" s="1"/>
  <c r="L35" i="54" s="1"/>
  <c r="L36" i="54" s="1"/>
  <c r="N52" i="54"/>
  <c r="M49" i="54"/>
  <c r="M47" i="54" s="1"/>
  <c r="W33" i="54"/>
  <c r="N59" i="54"/>
  <c r="M56" i="54"/>
  <c r="M54" i="54" s="1"/>
  <c r="Z26" i="54"/>
  <c r="W25" i="54" l="1"/>
  <c r="V31" i="54"/>
  <c r="V34" i="54" s="1"/>
  <c r="L67" i="54"/>
  <c r="Y41" i="54"/>
  <c r="Z22" i="54"/>
  <c r="N58" i="54"/>
  <c r="N75" i="54" s="1"/>
  <c r="N55" i="54"/>
  <c r="N53" i="54" s="1"/>
  <c r="L45" i="54"/>
  <c r="L68" i="54"/>
  <c r="M65" i="54"/>
  <c r="M76" i="54" s="1"/>
  <c r="M62" i="54"/>
  <c r="M60" i="54" s="1"/>
  <c r="M69" i="54"/>
  <c r="Y19" i="54"/>
  <c r="Y29" i="54" s="1"/>
  <c r="Z18" i="54"/>
  <c r="AA26" i="54"/>
  <c r="N48" i="54"/>
  <c r="N46" i="54" s="1"/>
  <c r="N51" i="54"/>
  <c r="N74" i="54" s="1"/>
  <c r="AA27" i="54"/>
  <c r="Z32" i="54"/>
  <c r="X33" i="54"/>
  <c r="K39" i="54"/>
  <c r="L37" i="54" s="1"/>
  <c r="L39" i="54" s="1"/>
  <c r="M37" i="54" s="1"/>
  <c r="K38" i="54"/>
  <c r="X25" i="54" l="1"/>
  <c r="W31" i="54"/>
  <c r="W34" i="54" s="1"/>
  <c r="AA22" i="54"/>
  <c r="Z41" i="54"/>
  <c r="AB26" i="54"/>
  <c r="Y33" i="54"/>
  <c r="N66" i="54"/>
  <c r="M63" i="54"/>
  <c r="M68" i="54" s="1"/>
  <c r="O59" i="54"/>
  <c r="N56" i="54"/>
  <c r="N54" i="54" s="1"/>
  <c r="L38" i="54"/>
  <c r="AA32" i="54"/>
  <c r="AB27" i="54"/>
  <c r="O52" i="54"/>
  <c r="N49" i="54"/>
  <c r="N47" i="54" s="1"/>
  <c r="Z19" i="54"/>
  <c r="Z29" i="54" s="1"/>
  <c r="AA18" i="54"/>
  <c r="M45" i="54"/>
  <c r="L40" i="54"/>
  <c r="Y25" i="54" l="1"/>
  <c r="X31" i="54"/>
  <c r="X34" i="54" s="1"/>
  <c r="AB22" i="54"/>
  <c r="AA41" i="54"/>
  <c r="M40" i="54"/>
  <c r="Z33" i="54"/>
  <c r="AB32" i="54"/>
  <c r="AC27" i="54"/>
  <c r="M61" i="54"/>
  <c r="AC26" i="54"/>
  <c r="AB18" i="54"/>
  <c r="AA19" i="54"/>
  <c r="AA29" i="54" s="1"/>
  <c r="O51" i="54"/>
  <c r="O74" i="54" s="1"/>
  <c r="O48" i="54"/>
  <c r="O46" i="54" s="1"/>
  <c r="O58" i="54"/>
  <c r="O75" i="54" s="1"/>
  <c r="O55" i="54"/>
  <c r="O53" i="54" s="1"/>
  <c r="N62" i="54"/>
  <c r="N60" i="54" s="1"/>
  <c r="N65" i="54"/>
  <c r="N76" i="54" s="1"/>
  <c r="N69" i="54"/>
  <c r="Z25" i="54" l="1"/>
  <c r="Y31" i="54"/>
  <c r="Y34" i="54" s="1"/>
  <c r="AB41" i="54"/>
  <c r="AC22" i="54"/>
  <c r="O66" i="54"/>
  <c r="N63" i="54"/>
  <c r="N61" i="54" s="1"/>
  <c r="AB19" i="54"/>
  <c r="AB29" i="54" s="1"/>
  <c r="AC18" i="54"/>
  <c r="AD26" i="54"/>
  <c r="AC32" i="54"/>
  <c r="AD27" i="54"/>
  <c r="P59" i="54"/>
  <c r="O56" i="54"/>
  <c r="O54" i="54" s="1"/>
  <c r="P52" i="54"/>
  <c r="O49" i="54"/>
  <c r="O47" i="54" s="1"/>
  <c r="AA33" i="54"/>
  <c r="M35" i="54"/>
  <c r="M36" i="54" s="1"/>
  <c r="M67" i="54"/>
  <c r="AA25" i="54" l="1"/>
  <c r="Z31" i="54"/>
  <c r="Z34" i="54" s="1"/>
  <c r="AC41" i="54"/>
  <c r="AD22" i="54"/>
  <c r="M38" i="54"/>
  <c r="M39" i="54"/>
  <c r="N37" i="54" s="1"/>
  <c r="P51" i="54"/>
  <c r="P74" i="54" s="1"/>
  <c r="P48" i="54"/>
  <c r="P46" i="54" s="1"/>
  <c r="P58" i="54"/>
  <c r="P75" i="54" s="1"/>
  <c r="P55" i="54"/>
  <c r="P53" i="54" s="1"/>
  <c r="AD32" i="54"/>
  <c r="AE27" i="54"/>
  <c r="AC19" i="54"/>
  <c r="AC29" i="54" s="1"/>
  <c r="AD18" i="54"/>
  <c r="N45" i="54"/>
  <c r="N68" i="54"/>
  <c r="O65" i="54"/>
  <c r="O76" i="54" s="1"/>
  <c r="O62" i="54"/>
  <c r="O60" i="54" s="1"/>
  <c r="O69" i="54"/>
  <c r="AE26" i="54"/>
  <c r="AB33" i="54"/>
  <c r="N67" i="54"/>
  <c r="N35" i="54"/>
  <c r="N36" i="54" s="1"/>
  <c r="AB25" i="54" l="1"/>
  <c r="AA31" i="54"/>
  <c r="AA34" i="54" s="1"/>
  <c r="AE22" i="54"/>
  <c r="AD41" i="54"/>
  <c r="AF26" i="54"/>
  <c r="N39" i="54"/>
  <c r="O37" i="54" s="1"/>
  <c r="N38" i="54"/>
  <c r="P66" i="54"/>
  <c r="O63" i="54"/>
  <c r="O68" i="54" s="1"/>
  <c r="AD19" i="54"/>
  <c r="AD29" i="54" s="1"/>
  <c r="AE18" i="54"/>
  <c r="AF27" i="54"/>
  <c r="AE32" i="54"/>
  <c r="Q59" i="54"/>
  <c r="P56" i="54"/>
  <c r="P54" i="54" s="1"/>
  <c r="Q52" i="54"/>
  <c r="P49" i="54"/>
  <c r="N40" i="54"/>
  <c r="O45" i="54"/>
  <c r="AC33" i="54"/>
  <c r="AC25" i="54" l="1"/>
  <c r="AB31" i="54"/>
  <c r="AB34" i="54" s="1"/>
  <c r="AF22" i="54"/>
  <c r="AE41" i="54"/>
  <c r="Q51" i="54"/>
  <c r="Q74" i="54" s="1"/>
  <c r="Q48" i="54"/>
  <c r="Q46" i="54" s="1"/>
  <c r="AF18" i="54"/>
  <c r="AE19" i="54"/>
  <c r="AE29" i="54" s="1"/>
  <c r="P62" i="54"/>
  <c r="P60" i="54" s="1"/>
  <c r="P65" i="54"/>
  <c r="P76" i="54" s="1"/>
  <c r="P69" i="54"/>
  <c r="AG26" i="54"/>
  <c r="O40" i="54"/>
  <c r="P47" i="54"/>
  <c r="Q58" i="54"/>
  <c r="Q75" i="54" s="1"/>
  <c r="Q55" i="54"/>
  <c r="Q53" i="54" s="1"/>
  <c r="AG27" i="54"/>
  <c r="AF32" i="54"/>
  <c r="AD33" i="54"/>
  <c r="O61" i="54"/>
  <c r="AD25" i="54" l="1"/>
  <c r="AC31" i="54"/>
  <c r="AC34" i="54" s="1"/>
  <c r="AG22" i="54"/>
  <c r="AF41" i="54"/>
  <c r="O35" i="54"/>
  <c r="O36" i="54" s="1"/>
  <c r="O67" i="54"/>
  <c r="AG32" i="54"/>
  <c r="AH27" i="54"/>
  <c r="Q66" i="54"/>
  <c r="P63" i="54"/>
  <c r="AG18" i="54"/>
  <c r="AF19" i="54"/>
  <c r="AF29" i="54" s="1"/>
  <c r="R52" i="54"/>
  <c r="Q49" i="54"/>
  <c r="R59" i="54"/>
  <c r="Q56" i="54"/>
  <c r="Q54" i="54" s="1"/>
  <c r="AH26" i="54"/>
  <c r="AE33" i="54"/>
  <c r="AE25" i="54" l="1"/>
  <c r="AD31" i="54"/>
  <c r="AD34" i="54" s="1"/>
  <c r="AH22" i="54"/>
  <c r="AG41" i="54"/>
  <c r="AI26" i="54"/>
  <c r="R58" i="54"/>
  <c r="R75" i="54" s="1"/>
  <c r="R55" i="54"/>
  <c r="R53" i="54" s="1"/>
  <c r="Q47" i="54"/>
  <c r="AH18" i="54"/>
  <c r="AG19" i="54"/>
  <c r="AG29" i="54" s="1"/>
  <c r="Q65" i="54"/>
  <c r="Q76" i="54" s="1"/>
  <c r="Q62" i="54"/>
  <c r="Q60" i="54" s="1"/>
  <c r="Q69" i="54"/>
  <c r="AH32" i="54"/>
  <c r="AI27" i="54"/>
  <c r="R51" i="54"/>
  <c r="R74" i="54" s="1"/>
  <c r="R48" i="54"/>
  <c r="R46" i="54" s="1"/>
  <c r="AF33" i="54"/>
  <c r="P68" i="54"/>
  <c r="P45" i="54"/>
  <c r="P61" i="54"/>
  <c r="O39" i="54"/>
  <c r="P37" i="54" s="1"/>
  <c r="O38" i="54"/>
  <c r="AF25" i="54" l="1"/>
  <c r="AE31" i="54"/>
  <c r="AE34" i="54" s="1"/>
  <c r="AI22" i="54"/>
  <c r="AH41" i="54"/>
  <c r="P67" i="54"/>
  <c r="P35" i="54"/>
  <c r="P36" i="54" s="1"/>
  <c r="S52" i="54"/>
  <c r="R49" i="54"/>
  <c r="AI32" i="54"/>
  <c r="AJ27" i="54"/>
  <c r="AI18" i="54"/>
  <c r="AH19" i="54"/>
  <c r="AH29" i="54" s="1"/>
  <c r="AJ26" i="54"/>
  <c r="P40" i="54"/>
  <c r="R66" i="54"/>
  <c r="Q63" i="54"/>
  <c r="Q68" i="54" s="1"/>
  <c r="AG33" i="54"/>
  <c r="S59" i="54"/>
  <c r="R56" i="54"/>
  <c r="R54" i="54" s="1"/>
  <c r="AG25" i="54" l="1"/>
  <c r="AF31" i="54"/>
  <c r="AF34" i="54" s="1"/>
  <c r="AI41" i="54"/>
  <c r="AJ22" i="54"/>
  <c r="Q45" i="54"/>
  <c r="AH33" i="54"/>
  <c r="AJ32" i="54"/>
  <c r="AK27" i="54"/>
  <c r="R47" i="54"/>
  <c r="S58" i="54"/>
  <c r="S75" i="54" s="1"/>
  <c r="S55" i="54"/>
  <c r="S53" i="54" s="1"/>
  <c r="Q61" i="54"/>
  <c r="R65" i="54"/>
  <c r="R76" i="54" s="1"/>
  <c r="R62" i="54"/>
  <c r="R60" i="54" s="1"/>
  <c r="R69" i="54"/>
  <c r="AK26" i="54"/>
  <c r="AJ18" i="54"/>
  <c r="AI19" i="54"/>
  <c r="AI29" i="54" s="1"/>
  <c r="S48" i="54"/>
  <c r="S46" i="54" s="1"/>
  <c r="S51" i="54"/>
  <c r="S74" i="54" s="1"/>
  <c r="P39" i="54"/>
  <c r="Q37" i="54" s="1"/>
  <c r="P38" i="54"/>
  <c r="AH25" i="54" l="1"/>
  <c r="AG31" i="54"/>
  <c r="AG34" i="54" s="1"/>
  <c r="AJ41" i="54"/>
  <c r="AK22" i="54"/>
  <c r="AI33" i="54"/>
  <c r="T52" i="54"/>
  <c r="S49" i="54"/>
  <c r="S47" i="54" s="1"/>
  <c r="AJ19" i="54"/>
  <c r="AJ29" i="54" s="1"/>
  <c r="AK18" i="54"/>
  <c r="AL26" i="54"/>
  <c r="S66" i="54"/>
  <c r="R63" i="54"/>
  <c r="R68" i="54" s="1"/>
  <c r="Q67" i="54"/>
  <c r="Q35" i="54"/>
  <c r="Q36" i="54" s="1"/>
  <c r="T59" i="54"/>
  <c r="S56" i="54"/>
  <c r="S54" i="54" s="1"/>
  <c r="AK32" i="54"/>
  <c r="AL27" i="54"/>
  <c r="Q40" i="54"/>
  <c r="R45" i="54"/>
  <c r="AI25" i="54" l="1"/>
  <c r="AH31" i="54"/>
  <c r="AH34" i="54" s="1"/>
  <c r="AL22" i="54"/>
  <c r="AK41" i="54"/>
  <c r="Q39" i="54"/>
  <c r="R37" i="54" s="1"/>
  <c r="Q38" i="54"/>
  <c r="S65" i="54"/>
  <c r="S76" i="54" s="1"/>
  <c r="S62" i="54"/>
  <c r="S60" i="54" s="1"/>
  <c r="S69" i="54"/>
  <c r="AM26" i="54"/>
  <c r="AJ33" i="54"/>
  <c r="R40" i="54"/>
  <c r="AL32" i="54"/>
  <c r="AM27" i="54"/>
  <c r="T58" i="54"/>
  <c r="T75" i="54" s="1"/>
  <c r="T55" i="54"/>
  <c r="T53" i="54" s="1"/>
  <c r="R61" i="54"/>
  <c r="AL18" i="54"/>
  <c r="AK19" i="54"/>
  <c r="AK29" i="54" s="1"/>
  <c r="T48" i="54"/>
  <c r="T46" i="54" s="1"/>
  <c r="T51" i="54"/>
  <c r="T74" i="54" s="1"/>
  <c r="AJ25" i="54" l="1"/>
  <c r="AI31" i="54"/>
  <c r="AI34" i="54" s="1"/>
  <c r="AM22" i="54"/>
  <c r="AL41" i="54"/>
  <c r="AM18" i="54"/>
  <c r="AL19" i="54"/>
  <c r="AL29" i="54" s="1"/>
  <c r="U59" i="54"/>
  <c r="T56" i="54"/>
  <c r="T54" i="54" s="1"/>
  <c r="AM32" i="54"/>
  <c r="AN27" i="54"/>
  <c r="U52" i="54"/>
  <c r="T49" i="54"/>
  <c r="T47" i="54" s="1"/>
  <c r="AK33" i="54"/>
  <c r="R35" i="54"/>
  <c r="R36" i="54" s="1"/>
  <c r="R67" i="54"/>
  <c r="AN26" i="54"/>
  <c r="T66" i="54"/>
  <c r="S63" i="54"/>
  <c r="AK25" i="54" l="1"/>
  <c r="AJ31" i="54"/>
  <c r="AJ34" i="54" s="1"/>
  <c r="AN22" i="54"/>
  <c r="AM41" i="54"/>
  <c r="S45" i="54"/>
  <c r="S68" i="54"/>
  <c r="AO26" i="54"/>
  <c r="R38" i="54"/>
  <c r="R39" i="54"/>
  <c r="AL33" i="54"/>
  <c r="T65" i="54"/>
  <c r="T76" i="54" s="1"/>
  <c r="T62" i="54"/>
  <c r="T60" i="54" s="1"/>
  <c r="T69" i="54"/>
  <c r="S61" i="54"/>
  <c r="U51" i="54"/>
  <c r="U74" i="54" s="1"/>
  <c r="U48" i="54"/>
  <c r="U46" i="54" s="1"/>
  <c r="AO27" i="54"/>
  <c r="AN32" i="54"/>
  <c r="U58" i="54"/>
  <c r="U75" i="54" s="1"/>
  <c r="U55" i="54"/>
  <c r="U53" i="54" s="1"/>
  <c r="AN18" i="54"/>
  <c r="AM19" i="54"/>
  <c r="AM29" i="54" s="1"/>
  <c r="AL25" i="54" l="1"/>
  <c r="AK31" i="54"/>
  <c r="AK34" i="54" s="1"/>
  <c r="AO22" i="54"/>
  <c r="AN41" i="54"/>
  <c r="AO18" i="54"/>
  <c r="AN19" i="54"/>
  <c r="AN29" i="54" s="1"/>
  <c r="AO32" i="54"/>
  <c r="AP27" i="54"/>
  <c r="V52" i="54"/>
  <c r="U49" i="54"/>
  <c r="U47" i="54" s="1"/>
  <c r="AP26" i="54"/>
  <c r="S40" i="54"/>
  <c r="AM33" i="54"/>
  <c r="V59" i="54"/>
  <c r="U56" i="54"/>
  <c r="U54" i="54" s="1"/>
  <c r="S67" i="54"/>
  <c r="S35" i="54"/>
  <c r="S36" i="54" s="1"/>
  <c r="U66" i="54"/>
  <c r="T63" i="54"/>
  <c r="T68" i="54" s="1"/>
  <c r="S37" i="54"/>
  <c r="R42" i="54"/>
  <c r="AM25" i="54" l="1"/>
  <c r="AL31" i="54"/>
  <c r="AL34" i="54" s="1"/>
  <c r="AP22" i="54"/>
  <c r="AO41" i="54"/>
  <c r="T61" i="54"/>
  <c r="S39" i="54"/>
  <c r="S38" i="54"/>
  <c r="V58" i="54"/>
  <c r="V75" i="54" s="1"/>
  <c r="V55" i="54"/>
  <c r="V53" i="54" s="1"/>
  <c r="T45" i="54"/>
  <c r="V48" i="54"/>
  <c r="V46" i="54" s="1"/>
  <c r="V51" i="54"/>
  <c r="V74" i="54" s="1"/>
  <c r="AO19" i="54"/>
  <c r="AO29" i="54" s="1"/>
  <c r="AP18" i="54"/>
  <c r="U65" i="54"/>
  <c r="U76" i="54" s="1"/>
  <c r="U62" i="54"/>
  <c r="U60" i="54" s="1"/>
  <c r="U69" i="54"/>
  <c r="AQ26" i="54"/>
  <c r="AP32" i="54"/>
  <c r="AQ27" i="54"/>
  <c r="AQ32" i="54" s="1"/>
  <c r="AN33" i="54"/>
  <c r="AN25" i="54" l="1"/>
  <c r="AM31" i="54"/>
  <c r="AM34" i="54" s="1"/>
  <c r="AP41" i="54"/>
  <c r="AQ22" i="54"/>
  <c r="AQ41" i="54" s="1"/>
  <c r="V66" i="54"/>
  <c r="U63" i="54"/>
  <c r="U68" i="54" s="1"/>
  <c r="AP19" i="54"/>
  <c r="AP29" i="54" s="1"/>
  <c r="AQ18" i="54"/>
  <c r="AQ19" i="54" s="1"/>
  <c r="AQ29" i="54" s="1"/>
  <c r="T40" i="54"/>
  <c r="S42" i="54"/>
  <c r="T37" i="54"/>
  <c r="AO33" i="54"/>
  <c r="W52" i="54"/>
  <c r="V49" i="54"/>
  <c r="W59" i="54"/>
  <c r="V56" i="54"/>
  <c r="V54" i="54" s="1"/>
  <c r="T35" i="54"/>
  <c r="T36" i="54" s="1"/>
  <c r="T67" i="54"/>
  <c r="AO25" i="54" l="1"/>
  <c r="AN31" i="54"/>
  <c r="AN34" i="54" s="1"/>
  <c r="U45" i="54"/>
  <c r="U40" i="54" s="1"/>
  <c r="U61" i="54"/>
  <c r="T39" i="54"/>
  <c r="T38" i="54"/>
  <c r="W58" i="54"/>
  <c r="W75" i="54" s="1"/>
  <c r="W55" i="54"/>
  <c r="W53" i="54" s="1"/>
  <c r="W51" i="54"/>
  <c r="W74" i="54" s="1"/>
  <c r="W48" i="54"/>
  <c r="W46" i="54" s="1"/>
  <c r="AQ33" i="54"/>
  <c r="V62" i="54"/>
  <c r="V60" i="54" s="1"/>
  <c r="V65" i="54"/>
  <c r="V76" i="54" s="1"/>
  <c r="V69" i="54"/>
  <c r="V47" i="54"/>
  <c r="AP33" i="54"/>
  <c r="U67" i="54"/>
  <c r="U35" i="54"/>
  <c r="U36" i="54" s="1"/>
  <c r="AP25" i="54" l="1"/>
  <c r="AO31" i="54"/>
  <c r="AO34" i="54" s="1"/>
  <c r="X52" i="54"/>
  <c r="W49" i="54"/>
  <c r="W47" i="54" s="1"/>
  <c r="U37" i="54"/>
  <c r="U39" i="54" s="1"/>
  <c r="T42" i="54"/>
  <c r="W66" i="54"/>
  <c r="V63" i="54"/>
  <c r="X59" i="54"/>
  <c r="W56" i="54"/>
  <c r="W54" i="54" s="1"/>
  <c r="AQ25" i="54" l="1"/>
  <c r="AQ31" i="54" s="1"/>
  <c r="AQ34" i="54" s="1"/>
  <c r="AP31" i="54"/>
  <c r="AP34" i="54" s="1"/>
  <c r="V37" i="54"/>
  <c r="U42" i="54"/>
  <c r="V45" i="54"/>
  <c r="V68" i="54"/>
  <c r="V61" i="54"/>
  <c r="U38" i="54"/>
  <c r="X58" i="54"/>
  <c r="X75" i="54" s="1"/>
  <c r="X55" i="54"/>
  <c r="X53" i="54" s="1"/>
  <c r="W65" i="54"/>
  <c r="W76" i="54" s="1"/>
  <c r="W62" i="54"/>
  <c r="W60" i="54" s="1"/>
  <c r="W69" i="54"/>
  <c r="X51" i="54"/>
  <c r="X74" i="54" s="1"/>
  <c r="X48" i="54"/>
  <c r="X46" i="54" s="1"/>
  <c r="X66" i="54" l="1"/>
  <c r="W63" i="54"/>
  <c r="W68" i="54" s="1"/>
  <c r="Y59" i="54"/>
  <c r="X56" i="54"/>
  <c r="X54" i="54" s="1"/>
  <c r="Y52" i="54"/>
  <c r="X49" i="54"/>
  <c r="V67" i="54"/>
  <c r="V35" i="54"/>
  <c r="V36" i="54" s="1"/>
  <c r="V40" i="54"/>
  <c r="W45" i="54"/>
  <c r="W40" i="54" l="1"/>
  <c r="Y48" i="54"/>
  <c r="Y46" i="54" s="1"/>
  <c r="Y51" i="54"/>
  <c r="Y74" i="54" s="1"/>
  <c r="Y58" i="54"/>
  <c r="Y75" i="54" s="1"/>
  <c r="Y55" i="54"/>
  <c r="Y53" i="54" s="1"/>
  <c r="X65" i="54"/>
  <c r="X76" i="54" s="1"/>
  <c r="X62" i="54"/>
  <c r="X60" i="54" s="1"/>
  <c r="X69" i="54"/>
  <c r="V39" i="54"/>
  <c r="V38" i="54"/>
  <c r="X47" i="54"/>
  <c r="W61" i="54"/>
  <c r="W37" i="54" l="1"/>
  <c r="V42" i="54"/>
  <c r="Y66" i="54"/>
  <c r="X63" i="54"/>
  <c r="X61" i="54" s="1"/>
  <c r="Z59" i="54"/>
  <c r="Y56" i="54"/>
  <c r="Y54" i="54" s="1"/>
  <c r="W35" i="54"/>
  <c r="W36" i="54" s="1"/>
  <c r="W67" i="54"/>
  <c r="Z52" i="54"/>
  <c r="Y49" i="54"/>
  <c r="X35" i="54" l="1"/>
  <c r="X36" i="54" s="1"/>
  <c r="X67" i="54"/>
  <c r="Z48" i="54"/>
  <c r="Z46" i="54" s="1"/>
  <c r="Z51" i="54"/>
  <c r="Z74" i="54" s="1"/>
  <c r="Y47" i="54"/>
  <c r="Z58" i="54"/>
  <c r="Z75" i="54" s="1"/>
  <c r="Z55" i="54"/>
  <c r="Z53" i="54" s="1"/>
  <c r="W39" i="54"/>
  <c r="W38" i="54"/>
  <c r="X45" i="54"/>
  <c r="X68" i="54"/>
  <c r="Y65" i="54"/>
  <c r="Y76" i="54" s="1"/>
  <c r="Y62" i="54"/>
  <c r="Y60" i="54" s="1"/>
  <c r="Y69" i="54"/>
  <c r="X40" i="54" l="1"/>
  <c r="X37" i="54"/>
  <c r="X38" i="54" s="1"/>
  <c r="W42" i="54"/>
  <c r="AA52" i="54"/>
  <c r="Z49" i="54"/>
  <c r="Z66" i="54"/>
  <c r="Y63" i="54"/>
  <c r="Y68" i="54" s="1"/>
  <c r="AA59" i="54"/>
  <c r="Z56" i="54"/>
  <c r="Z54" i="54" s="1"/>
  <c r="X39" i="54"/>
  <c r="Y61" i="54" l="1"/>
  <c r="X42" i="54"/>
  <c r="Y37" i="54"/>
  <c r="Z65" i="54"/>
  <c r="Z76" i="54" s="1"/>
  <c r="Z62" i="54"/>
  <c r="Z60" i="54" s="1"/>
  <c r="Z69" i="54"/>
  <c r="AA51" i="54"/>
  <c r="AA74" i="54" s="1"/>
  <c r="AA48" i="54"/>
  <c r="AA46" i="54" s="1"/>
  <c r="Y45" i="54"/>
  <c r="AA58" i="54"/>
  <c r="AA75" i="54" s="1"/>
  <c r="AA55" i="54"/>
  <c r="AA53" i="54" s="1"/>
  <c r="Z47" i="54"/>
  <c r="Y35" i="54" l="1"/>
  <c r="Y36" i="54" s="1"/>
  <c r="Y39" i="54" s="1"/>
  <c r="Y67" i="54"/>
  <c r="AB59" i="54"/>
  <c r="AA56" i="54"/>
  <c r="AA54" i="54" s="1"/>
  <c r="AA66" i="54"/>
  <c r="Z63" i="54"/>
  <c r="Z68" i="54" s="1"/>
  <c r="Z37" i="54"/>
  <c r="Y40" i="54"/>
  <c r="Z45" i="54"/>
  <c r="AB52" i="54"/>
  <c r="AA49" i="54"/>
  <c r="AA47" i="54" s="1"/>
  <c r="Y42" i="54" l="1"/>
  <c r="Y38" i="54"/>
  <c r="Z40" i="54"/>
  <c r="AA65" i="54"/>
  <c r="AA76" i="54" s="1"/>
  <c r="AA62" i="54"/>
  <c r="AA60" i="54" s="1"/>
  <c r="AA69" i="54"/>
  <c r="AB48" i="54"/>
  <c r="AB46" i="54" s="1"/>
  <c r="AB51" i="54"/>
  <c r="AB74" i="54" s="1"/>
  <c r="Z61" i="54"/>
  <c r="AB58" i="54"/>
  <c r="AB75" i="54" s="1"/>
  <c r="AB55" i="54"/>
  <c r="AB53" i="54" s="1"/>
  <c r="AC59" i="54" l="1"/>
  <c r="AB56" i="54"/>
  <c r="AB54" i="54" s="1"/>
  <c r="Z35" i="54"/>
  <c r="Z36" i="54" s="1"/>
  <c r="Z67" i="54"/>
  <c r="AB66" i="54"/>
  <c r="AA63" i="54"/>
  <c r="AA61" i="54" s="1"/>
  <c r="AC52" i="54"/>
  <c r="AB49" i="54"/>
  <c r="AC51" i="54" l="1"/>
  <c r="AC74" i="54" s="1"/>
  <c r="AC48" i="54"/>
  <c r="AC46" i="54" s="1"/>
  <c r="AB47" i="54"/>
  <c r="AA45" i="54"/>
  <c r="AA68" i="54"/>
  <c r="AB65" i="54"/>
  <c r="AB76" i="54" s="1"/>
  <c r="AB62" i="54"/>
  <c r="AB60" i="54" s="1"/>
  <c r="AB69" i="54"/>
  <c r="Z39" i="54"/>
  <c r="Z38" i="54"/>
  <c r="AC58" i="54"/>
  <c r="AC75" i="54" s="1"/>
  <c r="AC55" i="54"/>
  <c r="AC53" i="54" s="1"/>
  <c r="AA35" i="54"/>
  <c r="AA36" i="54" s="1"/>
  <c r="AA67" i="54"/>
  <c r="AD59" i="54" l="1"/>
  <c r="AC56" i="54"/>
  <c r="AC54" i="54" s="1"/>
  <c r="AA40" i="54"/>
  <c r="Z42" i="54"/>
  <c r="AA37" i="54"/>
  <c r="AA39" i="54" s="1"/>
  <c r="AC66" i="54"/>
  <c r="AB63" i="54"/>
  <c r="AB68" i="54" s="1"/>
  <c r="AD52" i="54"/>
  <c r="AC49" i="54"/>
  <c r="AA42" i="54" l="1"/>
  <c r="AB37" i="54"/>
  <c r="AD48" i="54"/>
  <c r="AD46" i="54" s="1"/>
  <c r="AD51" i="54"/>
  <c r="AD74" i="54" s="1"/>
  <c r="AC65" i="54"/>
  <c r="AC76" i="54" s="1"/>
  <c r="AC62" i="54"/>
  <c r="AC60" i="54" s="1"/>
  <c r="AC69" i="54"/>
  <c r="AA38" i="54"/>
  <c r="AC47" i="54"/>
  <c r="AB61" i="54"/>
  <c r="AB45" i="54"/>
  <c r="AD58" i="54"/>
  <c r="AD75" i="54" s="1"/>
  <c r="AD55" i="54"/>
  <c r="AD53" i="54" s="1"/>
  <c r="AE59" i="54" l="1"/>
  <c r="AD56" i="54"/>
  <c r="AD54" i="54" s="1"/>
  <c r="AB35" i="54"/>
  <c r="AB36" i="54" s="1"/>
  <c r="AB67" i="54"/>
  <c r="AE52" i="54"/>
  <c r="AD49" i="54"/>
  <c r="AB40" i="54"/>
  <c r="AD66" i="54"/>
  <c r="AC63" i="54"/>
  <c r="AC68" i="54" s="1"/>
  <c r="AD62" i="54" l="1"/>
  <c r="AD60" i="54" s="1"/>
  <c r="AD65" i="54"/>
  <c r="AD76" i="54" s="1"/>
  <c r="AD69" i="54"/>
  <c r="AC45" i="54"/>
  <c r="AE51" i="54"/>
  <c r="AE74" i="54" s="1"/>
  <c r="AE48" i="54"/>
  <c r="AE46" i="54" s="1"/>
  <c r="AB39" i="54"/>
  <c r="AB38" i="54"/>
  <c r="AC61" i="54"/>
  <c r="AD47" i="54"/>
  <c r="AE58" i="54"/>
  <c r="AE75" i="54" s="1"/>
  <c r="AE55" i="54"/>
  <c r="AE53" i="54" s="1"/>
  <c r="AF59" i="54" l="1"/>
  <c r="AE56" i="54"/>
  <c r="AE54" i="54" s="1"/>
  <c r="AC40" i="54"/>
  <c r="AC35" i="54"/>
  <c r="AC36" i="54" s="1"/>
  <c r="AC67" i="54"/>
  <c r="AC37" i="54"/>
  <c r="AB42" i="54"/>
  <c r="AF52" i="54"/>
  <c r="AE49" i="54"/>
  <c r="AE66" i="54"/>
  <c r="AD63" i="54"/>
  <c r="AD68" i="54" s="1"/>
  <c r="AD61" i="54" l="1"/>
  <c r="AF51" i="54"/>
  <c r="AF74" i="54" s="1"/>
  <c r="AF48" i="54"/>
  <c r="AF46" i="54" s="1"/>
  <c r="AC39" i="54"/>
  <c r="AC38" i="54"/>
  <c r="AD45" i="54"/>
  <c r="AE65" i="54"/>
  <c r="AE76" i="54" s="1"/>
  <c r="AE62" i="54"/>
  <c r="AE60" i="54" s="1"/>
  <c r="AE69" i="54"/>
  <c r="AE47" i="54"/>
  <c r="AF58" i="54"/>
  <c r="AF75" i="54" s="1"/>
  <c r="AF55" i="54"/>
  <c r="AF53" i="54" s="1"/>
  <c r="AG59" i="54" l="1"/>
  <c r="AF56" i="54"/>
  <c r="AF54" i="54" s="1"/>
  <c r="AF66" i="54"/>
  <c r="AE63" i="54"/>
  <c r="AE68" i="54" s="1"/>
  <c r="AD40" i="54"/>
  <c r="AE45" i="54"/>
  <c r="AD37" i="54"/>
  <c r="AC42" i="54"/>
  <c r="AG52" i="54"/>
  <c r="AF49" i="54"/>
  <c r="AF47" i="54" s="1"/>
  <c r="AD35" i="54"/>
  <c r="AD36" i="54" s="1"/>
  <c r="AD67" i="54"/>
  <c r="AE61" i="54" l="1"/>
  <c r="AE35" i="54" s="1"/>
  <c r="AE36" i="54" s="1"/>
  <c r="AE40" i="54"/>
  <c r="AF62" i="54"/>
  <c r="AF60" i="54" s="1"/>
  <c r="AF65" i="54"/>
  <c r="AF76" i="54" s="1"/>
  <c r="AF69" i="54"/>
  <c r="AD39" i="54"/>
  <c r="AD38" i="54"/>
  <c r="AG51" i="54"/>
  <c r="AG74" i="54" s="1"/>
  <c r="AG48" i="54"/>
  <c r="AG46" i="54" s="1"/>
  <c r="AG58" i="54"/>
  <c r="AG75" i="54" s="1"/>
  <c r="AG55" i="54"/>
  <c r="AG53" i="54" s="1"/>
  <c r="AE67" i="54" l="1"/>
  <c r="AH59" i="54"/>
  <c r="AG56" i="54"/>
  <c r="AG54" i="54" s="1"/>
  <c r="AH52" i="54"/>
  <c r="AG49" i="54"/>
  <c r="AE37" i="54"/>
  <c r="AD42" i="54"/>
  <c r="AG66" i="54"/>
  <c r="AF63" i="54"/>
  <c r="AF61" i="54" s="1"/>
  <c r="AF67" i="54" l="1"/>
  <c r="AF35" i="54"/>
  <c r="AF36" i="54" s="1"/>
  <c r="AG47" i="54"/>
  <c r="AF68" i="54"/>
  <c r="AF45" i="54"/>
  <c r="AG65" i="54"/>
  <c r="AG76" i="54" s="1"/>
  <c r="AG62" i="54"/>
  <c r="AG60" i="54" s="1"/>
  <c r="AG69" i="54"/>
  <c r="AE39" i="54"/>
  <c r="AE38" i="54"/>
  <c r="AH51" i="54"/>
  <c r="AH74" i="54" s="1"/>
  <c r="AH48" i="54"/>
  <c r="AH46" i="54" s="1"/>
  <c r="AH58" i="54"/>
  <c r="AH75" i="54" s="1"/>
  <c r="AH55" i="54"/>
  <c r="AH53" i="54" s="1"/>
  <c r="AI59" i="54" l="1"/>
  <c r="AH56" i="54"/>
  <c r="AH54" i="54" s="1"/>
  <c r="AI52" i="54"/>
  <c r="AH49" i="54"/>
  <c r="AH47" i="54" s="1"/>
  <c r="AF37" i="54"/>
  <c r="AF38" i="54" s="1"/>
  <c r="AE42" i="54"/>
  <c r="AH66" i="54"/>
  <c r="AG63" i="54"/>
  <c r="AG68" i="54" s="1"/>
  <c r="AF40" i="54"/>
  <c r="AG45" i="54"/>
  <c r="AF39" i="54"/>
  <c r="AG40" i="54" l="1"/>
  <c r="AG37" i="54"/>
  <c r="AF42" i="54"/>
  <c r="AG61" i="54"/>
  <c r="AI51" i="54"/>
  <c r="AI74" i="54" s="1"/>
  <c r="AI48" i="54"/>
  <c r="AI46" i="54" s="1"/>
  <c r="AH65" i="54"/>
  <c r="AH76" i="54" s="1"/>
  <c r="AH62" i="54"/>
  <c r="AH60" i="54" s="1"/>
  <c r="AH69" i="54"/>
  <c r="AI58" i="54"/>
  <c r="AI75" i="54" s="1"/>
  <c r="AI55" i="54"/>
  <c r="AI53" i="54" s="1"/>
  <c r="AJ59" i="54" l="1"/>
  <c r="AI56" i="54"/>
  <c r="AI54" i="54" s="1"/>
  <c r="AI66" i="54"/>
  <c r="AH63" i="54"/>
  <c r="AH61" i="54" s="1"/>
  <c r="AJ52" i="54"/>
  <c r="AI49" i="54"/>
  <c r="AI47" i="54" s="1"/>
  <c r="AG67" i="54"/>
  <c r="AG35" i="54"/>
  <c r="AG36" i="54" s="1"/>
  <c r="AG39" i="54" l="1"/>
  <c r="AG38" i="54"/>
  <c r="AH45" i="54"/>
  <c r="AH68" i="54"/>
  <c r="AI65" i="54"/>
  <c r="AI76" i="54" s="1"/>
  <c r="AI62" i="54"/>
  <c r="AI60" i="54" s="1"/>
  <c r="AI69" i="54"/>
  <c r="AJ58" i="54"/>
  <c r="AJ75" i="54" s="1"/>
  <c r="AJ55" i="54"/>
  <c r="AJ53" i="54" s="1"/>
  <c r="AJ51" i="54"/>
  <c r="AJ74" i="54" s="1"/>
  <c r="AJ48" i="54"/>
  <c r="AJ46" i="54" s="1"/>
  <c r="AH67" i="54"/>
  <c r="AH35" i="54"/>
  <c r="AH36" i="54" s="1"/>
  <c r="AK52" i="54" l="1"/>
  <c r="AJ49" i="54"/>
  <c r="AJ47" i="54" s="1"/>
  <c r="AJ66" i="54"/>
  <c r="AI63" i="54"/>
  <c r="AI68" i="54" s="1"/>
  <c r="AK59" i="54"/>
  <c r="AJ56" i="54"/>
  <c r="AJ54" i="54" s="1"/>
  <c r="AH40" i="54"/>
  <c r="AI45" i="54"/>
  <c r="AH37" i="54"/>
  <c r="AH39" i="54" s="1"/>
  <c r="AG42" i="54"/>
  <c r="AI61" i="54" l="1"/>
  <c r="AI67" i="54" s="1"/>
  <c r="AI37" i="54"/>
  <c r="AH42" i="54"/>
  <c r="AI40" i="54"/>
  <c r="AJ65" i="54"/>
  <c r="AJ76" i="54" s="1"/>
  <c r="AJ62" i="54"/>
  <c r="AJ60" i="54" s="1"/>
  <c r="AJ69" i="54"/>
  <c r="AH38" i="54"/>
  <c r="AK58" i="54"/>
  <c r="AK75" i="54" s="1"/>
  <c r="AK55" i="54"/>
  <c r="AK53" i="54" s="1"/>
  <c r="AI35" i="54"/>
  <c r="AI36" i="54" s="1"/>
  <c r="AK51" i="54"/>
  <c r="AK74" i="54" s="1"/>
  <c r="AK48" i="54"/>
  <c r="AK46" i="54" s="1"/>
  <c r="AL52" i="54" l="1"/>
  <c r="AK49" i="54"/>
  <c r="AK47" i="54" s="1"/>
  <c r="AL59" i="54"/>
  <c r="AK56" i="54"/>
  <c r="AK54" i="54" s="1"/>
  <c r="AK66" i="54"/>
  <c r="AJ63" i="54"/>
  <c r="AJ61" i="54" s="1"/>
  <c r="AI39" i="54"/>
  <c r="AI38" i="54"/>
  <c r="AJ35" i="54" l="1"/>
  <c r="AJ36" i="54" s="1"/>
  <c r="AJ67" i="54"/>
  <c r="AJ37" i="54"/>
  <c r="AI42" i="54"/>
  <c r="AJ68" i="54"/>
  <c r="AJ45" i="54"/>
  <c r="AK65" i="54"/>
  <c r="AK76" i="54" s="1"/>
  <c r="AK62" i="54"/>
  <c r="AK60" i="54" s="1"/>
  <c r="AK69" i="54"/>
  <c r="AL58" i="54"/>
  <c r="AL75" i="54" s="1"/>
  <c r="AL55" i="54"/>
  <c r="AL53" i="54" s="1"/>
  <c r="AL51" i="54"/>
  <c r="AL74" i="54" s="1"/>
  <c r="AL48" i="54"/>
  <c r="AL46" i="54" s="1"/>
  <c r="AM52" i="54" l="1"/>
  <c r="AL49" i="54"/>
  <c r="AL66" i="54"/>
  <c r="AK63" i="54"/>
  <c r="AK68" i="54" s="1"/>
  <c r="AJ40" i="54"/>
  <c r="AM59" i="54"/>
  <c r="AL56" i="54"/>
  <c r="AL54" i="54" s="1"/>
  <c r="AJ39" i="54"/>
  <c r="AJ38" i="54"/>
  <c r="AK45" i="54" l="1"/>
  <c r="AK40" i="54" s="1"/>
  <c r="AK61" i="54"/>
  <c r="AJ42" i="54"/>
  <c r="AK37" i="54"/>
  <c r="AM58" i="54"/>
  <c r="AM75" i="54" s="1"/>
  <c r="AM55" i="54"/>
  <c r="AM53" i="54" s="1"/>
  <c r="AL62" i="54"/>
  <c r="AL60" i="54" s="1"/>
  <c r="AL65" i="54"/>
  <c r="AL76" i="54" s="1"/>
  <c r="AL69" i="54"/>
  <c r="AM51" i="54"/>
  <c r="AM74" i="54" s="1"/>
  <c r="AM48" i="54"/>
  <c r="AM46" i="54" s="1"/>
  <c r="AK67" i="54"/>
  <c r="AK35" i="54"/>
  <c r="AK36" i="54" s="1"/>
  <c r="AL47" i="54"/>
  <c r="AK39" i="54" l="1"/>
  <c r="AK38" i="54"/>
  <c r="AN59" i="54"/>
  <c r="AM56" i="54"/>
  <c r="AM54" i="54" s="1"/>
  <c r="AN52" i="54"/>
  <c r="AM49" i="54"/>
  <c r="AM66" i="54"/>
  <c r="AL63" i="54"/>
  <c r="AL45" i="54" l="1"/>
  <c r="AL68" i="54"/>
  <c r="AL61" i="54"/>
  <c r="AM47" i="54"/>
  <c r="AN58" i="54"/>
  <c r="AN75" i="54" s="1"/>
  <c r="AN55" i="54"/>
  <c r="AN53" i="54" s="1"/>
  <c r="AM65" i="54"/>
  <c r="AM76" i="54" s="1"/>
  <c r="AM62" i="54"/>
  <c r="AM60" i="54" s="1"/>
  <c r="AM69" i="54"/>
  <c r="AN51" i="54"/>
  <c r="AN74" i="54" s="1"/>
  <c r="AN48" i="54"/>
  <c r="AN46" i="54" s="1"/>
  <c r="AK42" i="54"/>
  <c r="AL37" i="54"/>
  <c r="AO52" i="54" l="1"/>
  <c r="AN49" i="54"/>
  <c r="AN47" i="54" s="1"/>
  <c r="AN66" i="54"/>
  <c r="AM63" i="54"/>
  <c r="AM68" i="54" s="1"/>
  <c r="AO59" i="54"/>
  <c r="AN56" i="54"/>
  <c r="AN54" i="54" s="1"/>
  <c r="AL67" i="54"/>
  <c r="AL35" i="54"/>
  <c r="AL36" i="54" s="1"/>
  <c r="AL40" i="54"/>
  <c r="AM45" i="54" l="1"/>
  <c r="AM61" i="54"/>
  <c r="AM40" i="54"/>
  <c r="AN65" i="54"/>
  <c r="AN76" i="54" s="1"/>
  <c r="AN62" i="54"/>
  <c r="AN60" i="54" s="1"/>
  <c r="AN69" i="54"/>
  <c r="AL38" i="54"/>
  <c r="AL39" i="54"/>
  <c r="AO58" i="54"/>
  <c r="AO75" i="54" s="1"/>
  <c r="AO55" i="54"/>
  <c r="AO53" i="54" s="1"/>
  <c r="AO51" i="54"/>
  <c r="AO74" i="54" s="1"/>
  <c r="AO48" i="54"/>
  <c r="AO46" i="54" s="1"/>
  <c r="AM35" i="54" l="1"/>
  <c r="AM36" i="54" s="1"/>
  <c r="AM67" i="54"/>
  <c r="AP52" i="54"/>
  <c r="AO49" i="54"/>
  <c r="AO47" i="54" s="1"/>
  <c r="AO66" i="54"/>
  <c r="AN63" i="54"/>
  <c r="AN61" i="54" s="1"/>
  <c r="AP59" i="54"/>
  <c r="AO56" i="54"/>
  <c r="AO54" i="54" s="1"/>
  <c r="AM37" i="54"/>
  <c r="AL42" i="54"/>
  <c r="AM39" i="54" l="1"/>
  <c r="AM38" i="54"/>
  <c r="AN45" i="54"/>
  <c r="AN68" i="54"/>
  <c r="AO65" i="54"/>
  <c r="AO76" i="54" s="1"/>
  <c r="AO62" i="54"/>
  <c r="AO60" i="54" s="1"/>
  <c r="AO69" i="54"/>
  <c r="AP58" i="54"/>
  <c r="AP75" i="54" s="1"/>
  <c r="AP55" i="54"/>
  <c r="AP53" i="54" s="1"/>
  <c r="AN35" i="54"/>
  <c r="AN36" i="54" s="1"/>
  <c r="AN67" i="54"/>
  <c r="AP51" i="54"/>
  <c r="AP74" i="54" s="1"/>
  <c r="AP48" i="54"/>
  <c r="AP46" i="54" s="1"/>
  <c r="AP66" i="54" l="1"/>
  <c r="AO63" i="54"/>
  <c r="AO68" i="54" s="1"/>
  <c r="AQ52" i="54"/>
  <c r="AP49" i="54"/>
  <c r="AP47" i="54" s="1"/>
  <c r="AQ59" i="54"/>
  <c r="AP56" i="54"/>
  <c r="AP54" i="54" s="1"/>
  <c r="AN40" i="54"/>
  <c r="AO45" i="54"/>
  <c r="AM42" i="54"/>
  <c r="AN37" i="54"/>
  <c r="AN39" i="54" s="1"/>
  <c r="AO37" i="54" l="1"/>
  <c r="AN42" i="54"/>
  <c r="AO40" i="54"/>
  <c r="AQ51" i="54"/>
  <c r="AQ74" i="54" s="1"/>
  <c r="AQ48" i="54"/>
  <c r="AQ46" i="54" s="1"/>
  <c r="AP65" i="54"/>
  <c r="AP76" i="54" s="1"/>
  <c r="AP62" i="54"/>
  <c r="AP60" i="54" s="1"/>
  <c r="AP69" i="54"/>
  <c r="AN38" i="54"/>
  <c r="AQ58" i="54"/>
  <c r="AQ75" i="54" s="1"/>
  <c r="AQ55" i="54"/>
  <c r="AQ53" i="54" s="1"/>
  <c r="AO61" i="54"/>
  <c r="AO67" i="54" l="1"/>
  <c r="AO35" i="54"/>
  <c r="AO36" i="54" s="1"/>
  <c r="AQ56" i="54"/>
  <c r="AQ54" i="54" s="1"/>
  <c r="AQ66" i="54"/>
  <c r="AP63" i="54"/>
  <c r="AQ49" i="54"/>
  <c r="AQ47" i="54" s="1"/>
  <c r="AQ65" i="54" l="1"/>
  <c r="AQ76" i="54" s="1"/>
  <c r="AQ62" i="54"/>
  <c r="AQ60" i="54" s="1"/>
  <c r="AQ69" i="54"/>
  <c r="AO38" i="54"/>
  <c r="AO39" i="54"/>
  <c r="AP45" i="54"/>
  <c r="AP68" i="54"/>
  <c r="AP61" i="54"/>
  <c r="AP40" i="54" l="1"/>
  <c r="AQ63" i="54"/>
  <c r="AQ68" i="54" s="1"/>
  <c r="AP67" i="54"/>
  <c r="AP35" i="54"/>
  <c r="AP36" i="54" s="1"/>
  <c r="AP37" i="54"/>
  <c r="AO42" i="54"/>
  <c r="AQ61" i="54" l="1"/>
  <c r="AQ35" i="54" s="1"/>
  <c r="AQ36" i="54" s="1"/>
  <c r="AP39" i="54"/>
  <c r="AP38" i="54"/>
  <c r="AQ45" i="54"/>
  <c r="AQ40" i="54" s="1"/>
  <c r="AQ67" i="54"/>
  <c r="AP42" i="54" l="1"/>
  <c r="AQ37" i="54"/>
  <c r="AQ38" i="54" s="1"/>
  <c r="AQ39" i="54" l="1"/>
  <c r="AQ42" i="54" s="1"/>
  <c r="D79" i="54" s="1"/>
  <c r="E103" i="53" s="1"/>
</calcChain>
</file>

<file path=xl/comments1.xml><?xml version="1.0" encoding="utf-8"?>
<comments xmlns="http://schemas.openxmlformats.org/spreadsheetml/2006/main">
  <authors>
    <author>Hiebeler, Bernhard</author>
    <author>Florian Wichtner</author>
  </authors>
  <commentList>
    <comment ref="E35" authorId="0">
      <text>
        <r>
          <rPr>
            <b/>
            <sz val="26"/>
            <color indexed="81"/>
            <rFont val="Arial"/>
            <family val="2"/>
          </rPr>
          <t xml:space="preserve">
15 oder 25 Jahre</t>
        </r>
      </text>
    </comment>
    <comment ref="E99" authorId="1">
      <text>
        <r>
          <rPr>
            <b/>
            <sz val="26"/>
            <color indexed="81"/>
            <rFont val="Arial"/>
            <family val="2"/>
          </rPr>
          <t xml:space="preserve">
gemäß Internet-
seite der L-Bank
</t>
        </r>
      </text>
    </comment>
  </commentList>
</comments>
</file>

<file path=xl/sharedStrings.xml><?xml version="1.0" encoding="utf-8"?>
<sst xmlns="http://schemas.openxmlformats.org/spreadsheetml/2006/main" count="285" uniqueCount="131">
  <si>
    <t>Jahr der Fertigstellung der geplanten Investition:</t>
  </si>
  <si>
    <t>Eigenkapitaleinsatz:</t>
  </si>
  <si>
    <t>Fremdkapital:</t>
  </si>
  <si>
    <t>Kontrollsumme (Verprobung Kapitaleinsatz entspricht Investitionskosten):</t>
  </si>
  <si>
    <t>Darlehenssumme</t>
  </si>
  <si>
    <t>anfängliche Tilgung</t>
  </si>
  <si>
    <t>Zinssatz Anfangsfinanzierung</t>
  </si>
  <si>
    <t>Zinssatz Anschlussfinanzierung</t>
  </si>
  <si>
    <t>Tilgungsfreie Jahre</t>
  </si>
  <si>
    <t>Kontrollsumme (Darlehenssumme gesamt, Verprobung mit Fremdkapital s.o.):</t>
  </si>
  <si>
    <t>Wohnungsmiete nettokalt pro m² monatlich (preisgebunden):</t>
  </si>
  <si>
    <t>prognostizierte relative Steigerung pro Jahr:</t>
  </si>
  <si>
    <t>jährliche Instandhaltungskosten (Preisverhältnisse 2013)</t>
  </si>
  <si>
    <t>für die Jahre 1 bis 5 nach Fertigstellung</t>
  </si>
  <si>
    <t>für die Jahre 6 bis 10 nach Fertigstellung</t>
  </si>
  <si>
    <t>für die Jahre 11 bis 15 nach Fertigstellung</t>
  </si>
  <si>
    <t>für die Jahre 16 bis 25 nach Fertigstellung</t>
  </si>
  <si>
    <t>Garagenmiete pro Einheit pro Monat (nach Investition in das Objekt):</t>
  </si>
  <si>
    <t xml:space="preserve">jährlicher Erbbauzins für das Grundstück </t>
  </si>
  <si>
    <t>jährliche Instandhaltungskosten (Garagen) pro Einheit</t>
  </si>
  <si>
    <t>Verwaltungskosten (Garagen) pro Einheit pro Jahr (IST):</t>
  </si>
  <si>
    <t>Mietausfallwagnis prognostiziert:</t>
  </si>
  <si>
    <t>Bodenfläche</t>
  </si>
  <si>
    <t>Anschaffungskosten</t>
  </si>
  <si>
    <t>Anzahl WE</t>
  </si>
  <si>
    <t>Herstellungskosten</t>
  </si>
  <si>
    <t>Wohnfläche</t>
  </si>
  <si>
    <t>Eigenkapital</t>
  </si>
  <si>
    <t>Nebenkosten</t>
  </si>
  <si>
    <t>Fremdkapital</t>
  </si>
  <si>
    <t>Garagen</t>
  </si>
  <si>
    <t>Gesamtkosten</t>
  </si>
  <si>
    <t>Zeit</t>
  </si>
  <si>
    <t>Jahr</t>
  </si>
  <si>
    <t>A. Investition</t>
  </si>
  <si>
    <t>Anteil Altmieter</t>
  </si>
  <si>
    <t>€/m²</t>
  </si>
  <si>
    <t>Miete Wohnen monatl. je m² preisfrei</t>
  </si>
  <si>
    <t>Miete je Garage monatl. je Einheit</t>
  </si>
  <si>
    <t>Bodenwert freifinanziert</t>
  </si>
  <si>
    <t>€/Einheit</t>
  </si>
  <si>
    <t>Verwaltungsk. Garagen jährl. je Einheit</t>
  </si>
  <si>
    <t>Instandhaltung Garagen jährl. je Einheit</t>
  </si>
  <si>
    <t>€</t>
  </si>
  <si>
    <t xml:space="preserve">Nettokaltmiete </t>
  </si>
  <si>
    <t>Erbbauzins</t>
  </si>
  <si>
    <t>Verwaltungskosten</t>
  </si>
  <si>
    <t>Instandhaltungskosten</t>
  </si>
  <si>
    <t>Mietausfallwagnis</t>
  </si>
  <si>
    <t>Reinertrag</t>
  </si>
  <si>
    <t>Finanzierungszinsen + Tilgung</t>
  </si>
  <si>
    <t>Überschuss/Fehlbetrag</t>
  </si>
  <si>
    <t>Habenzinsen / Kontokorrentzinsen</t>
  </si>
  <si>
    <t>Überschuss + Zinsen jährlich</t>
  </si>
  <si>
    <t>Überschuss + Zinsen
kumuliert</t>
  </si>
  <si>
    <t>Darlehenrestschuld</t>
  </si>
  <si>
    <t>Endvermögen Investition</t>
  </si>
  <si>
    <t>Darlehensrestschuld gesamt</t>
  </si>
  <si>
    <t>Tilgung</t>
  </si>
  <si>
    <t>Tilgung konkret</t>
  </si>
  <si>
    <t>Zinssatz</t>
  </si>
  <si>
    <t>Zinssatz konkret</t>
  </si>
  <si>
    <t>Zinsaufwand</t>
  </si>
  <si>
    <t>Darlehen II Stand 31.12.</t>
  </si>
  <si>
    <t>Darlehen III Stand 31.12.</t>
  </si>
  <si>
    <t>Tilgung gesamt</t>
  </si>
  <si>
    <t>Finanzierungszinsaufwand gesamt</t>
  </si>
  <si>
    <t>Habenzinssatz</t>
  </si>
  <si>
    <t>Kontokorrentzinssatz</t>
  </si>
  <si>
    <t>Finanzierungszinssatz Darlehen I</t>
  </si>
  <si>
    <t>Finanzierungszinssatz Darlehen II</t>
  </si>
  <si>
    <t>Finanzierungszinssatz Darlehen III</t>
  </si>
  <si>
    <t>nachrichtlich:</t>
  </si>
  <si>
    <t>zzgl. 100 Basispunkte</t>
  </si>
  <si>
    <t>Bodenwert unbebaut freifinanziert</t>
  </si>
  <si>
    <t>Zuschuss</t>
  </si>
  <si>
    <t>Darlehen II</t>
  </si>
  <si>
    <t>durchschnittliche jährliche Verzinsung des Eigenkapitals über 40 Jahre</t>
  </si>
  <si>
    <t>Basisförderung: Darlehenssumme</t>
  </si>
  <si>
    <t>Basisförderung und Zusatzförderung: Darlehenssumme</t>
  </si>
  <si>
    <t>ortsübliche Vergleichsmiete für einen Neubau nettokalt pro m² monatlich (preisfrei):</t>
  </si>
  <si>
    <t>Verhältnis von preisgebundener Miete zu ortsüblicher Vergleichsmiete</t>
  </si>
  <si>
    <t>Zusatzförderung: Darlehenssumme</t>
  </si>
  <si>
    <t xml:space="preserve">Darlehen III </t>
  </si>
  <si>
    <t>gesamtes mögliches Förderdarlehen</t>
  </si>
  <si>
    <t>Zusatzförderung KfW-Effizienzhaus 55</t>
  </si>
  <si>
    <t xml:space="preserve">Zusatzförderung Darlehen Barrierefreiheit </t>
  </si>
  <si>
    <t>Zusatzförderung innovatives Vorhaben</t>
  </si>
  <si>
    <t>Zusatzförderung KfW-Effizienzhaus 40</t>
  </si>
  <si>
    <t>Bodenwertsteigerung</t>
  </si>
  <si>
    <t>Adresse des Investitionsobjektes:</t>
  </si>
  <si>
    <t>Instandhaltung (Wohnen) jährl. je m²</t>
  </si>
  <si>
    <t>Verwaltungsk. (Wohnen) jährl. je Einheit</t>
  </si>
  <si>
    <t>Verwaltungskosten (Wohnen) pro Einheit pro Jahr (nach Investition in das Objekt):</t>
  </si>
  <si>
    <t>Referenzzinssatz</t>
  </si>
  <si>
    <t xml:space="preserve">Swap-Satz EUR 30 Jahre </t>
  </si>
  <si>
    <t>Tilgungszuschüsse mindern Restvaluta nach wie vielen Jahren?</t>
  </si>
  <si>
    <t>Zusatzförderung: Zuschuss (Einmalzahlung)</t>
  </si>
  <si>
    <t>Haushalte mit besonderen Schwierigkeiten: Zuschuss (Einmalzahlung)</t>
  </si>
  <si>
    <t>Zuschüsse Dritter (Einmalzahlung)</t>
  </si>
  <si>
    <t>Annuität (ohne Tilgungszuschuss)</t>
  </si>
  <si>
    <t>Annuität gesamt (ohne Tilgungszuschuss)</t>
  </si>
  <si>
    <t>Tilgung konkret (mit Tilgungszuschuss)</t>
  </si>
  <si>
    <t>Zuschüsse insgesamt (ohne Tilgungszuschüsse):</t>
  </si>
  <si>
    <t>Zuschüsse insgesamt (ohne Tilgungszuschüsse)</t>
  </si>
  <si>
    <t>Darlehen I (Landeswohnraumförderung)  Stand 31.12.</t>
  </si>
  <si>
    <t>Miete Wohnen monatl. je m² anfängl. preisgebunden</t>
  </si>
  <si>
    <t>Miete Wohnen monatl. je m² tatsächlich (bei Fluktuation)</t>
  </si>
  <si>
    <t>Darlehensnehmer:</t>
  </si>
  <si>
    <t>Datum:</t>
  </si>
  <si>
    <t>Ort, Datum</t>
  </si>
  <si>
    <t>Unterschrift, Firmenstempel</t>
  </si>
  <si>
    <t>wahlweise Basisförderung: Zuschuss (Einmalzahlung)</t>
  </si>
  <si>
    <t>Zinsfestschreibung Anfangsfinanzierung</t>
  </si>
  <si>
    <t xml:space="preserve"> </t>
  </si>
  <si>
    <t>anteilig auf die geförderten Wohnungen entfallende Bodenfläche:</t>
  </si>
  <si>
    <t>Anzahl geförderte Wohneinheiten:</t>
  </si>
  <si>
    <t>Anzahl auf geförderte Wohneinnheiten entfallende Garagen:</t>
  </si>
  <si>
    <t>anteilig auf geförderte Wohneinheiten entfallenden Grundstücksnebenkosten:</t>
  </si>
  <si>
    <t>anteilig auf geförderte Wohneinheiten entfallende Baukosten:</t>
  </si>
  <si>
    <t>anteilig auf geförderte Wohneinheiten entfallende Gesamtkosten</t>
  </si>
  <si>
    <t>tatsächliche Wohnfläche:</t>
  </si>
  <si>
    <t>förderfähige Wohnfläche:</t>
  </si>
  <si>
    <t>auf geförderte Wohneinheiten entfallende Grundstückskosten/qm:</t>
  </si>
  <si>
    <t xml:space="preserve">(Nur die blau markierten Felder sind auszufüllen) </t>
  </si>
  <si>
    <t>Tilgungszuschüsse KfW je WE (2.500 € Effzhaus 55 / 5.000 € Effzhaus 40)</t>
  </si>
  <si>
    <t>Kalkulationsschema für (förder-)objektbezogene Wirtschaftlichkeitsberechnung</t>
  </si>
  <si>
    <t xml:space="preserve"> (Die Dauer der Bindung beträgt entsprechend 15 oder 25 Jahre.)</t>
  </si>
  <si>
    <t>Wir bestätigen die Richtigkeit und Vollständigkeit der vorstehend gemachten Angaben. Es ist uns bekannt, dass die vorstehenden Angaben subventionserhebliche Tatsachen im Sinne von § 264 Strafgesetzbuch (Subventionsbetrug) sind.</t>
  </si>
  <si>
    <t>Das Eingabefeld "Verhältnis preisgebundener zu ortsüblicher Vergleichsmiete" ist mit 67% vorbelegt. Gemäß dem Landeswohnraumförderungsprogramm kann jedoch der Abschlag auf maximal 5,50 EUR Kaltmiete je m² Wohnfläche begrenzt werden. Da die Ermittlung der daraus resultierenden Reduzierung der Basisförderung weitere Rechenvorgänge beansprucht, ist in diesen Fällen direkt mit der L-Bank Kontakt aufzunehmen.</t>
  </si>
  <si>
    <t>Eingabeblatt für die allgemeine soziale Mietwohnraumförderung gemäß der VwV-LWFPr 2015-2016 in Baden-Württemberg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</si>
</sst>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#,##0&quot; m²&quot;"/>
    <numFmt numFmtId="165" formatCode="#,##0&quot; Jahre&quot;"/>
    <numFmt numFmtId="166" formatCode="#,##0&quot; €/m² Boden&quot;"/>
    <numFmt numFmtId="167" formatCode="#,##0&quot; € &quot;"/>
    <numFmt numFmtId="168" formatCode="#,##0&quot; €/m² Wohnfläche &quot;"/>
    <numFmt numFmtId="169" formatCode="0.0%"/>
    <numFmt numFmtId="170" formatCode="#,##0.00&quot; €/m² &quot;"/>
    <numFmt numFmtId="171" formatCode="#,##0.00&quot; €/Einheit &quot;"/>
    <numFmt numFmtId="172" formatCode="#,##0.00&quot; €/Platz &quot;"/>
    <numFmt numFmtId="173" formatCode="#,##0.00\ &quot;€&quot;"/>
    <numFmt numFmtId="174" formatCode="#,##0&quot; €/m² &quot;"/>
    <numFmt numFmtId="175" formatCode="#,##0&quot;€ &quot;"/>
    <numFmt numFmtId="176" formatCode="0%&quot; Fluktuation&quot;"/>
    <numFmt numFmtId="177" formatCode="0.0%&quot; Steigerung&quot;"/>
    <numFmt numFmtId="178" formatCode="_-* #,##0.00\ [$€-1]_-;\-* #,##0.00\ [$€-1]_-;_-* &quot;-&quot;??\ [$€-1]_-"/>
    <numFmt numFmtId="179" formatCode="_-* #,##0.00\ &quot;DM&quot;_-;\-* #,##0.00\ &quot;DM&quot;_-;_-* &quot;-&quot;??\ &quot;DM&quot;_-;_-@_-"/>
    <numFmt numFmtId="180" formatCode="0.000%"/>
    <numFmt numFmtId="181" formatCode="&quot;höchstens &quot;#,##0&quot; €/m² Wohnfläche &quot;"/>
    <numFmt numFmtId="182" formatCode="&quot;höchstens &quot;#,##0&quot; €/m² Wohneinheit &quot;"/>
    <numFmt numFmtId="183" formatCode="#,##0.00&quot; m²&quot;"/>
    <numFmt numFmtId="184" formatCode="#,##0&quot; Jahren&quot;"/>
    <numFmt numFmtId="185" formatCode="#,##0&quot; €/Wohnung &quot;"/>
    <numFmt numFmtId="186" formatCode="#,##0.00&quot; € &quot;"/>
  </numFmts>
  <fonts count="31">
    <font>
      <sz val="10"/>
      <name val="Frutiger 45 Light"/>
      <family val="2"/>
    </font>
    <font>
      <sz val="10"/>
      <name val="Frutiger 45 Light"/>
      <family val="2"/>
    </font>
    <font>
      <sz val="11"/>
      <name val="Frutiger 45 Light"/>
      <family val="2"/>
    </font>
    <font>
      <b/>
      <u/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Frutiger 45 Light"/>
      <family val="2"/>
    </font>
    <font>
      <sz val="10"/>
      <color indexed="10"/>
      <name val="Frutiger 45 Light"/>
      <family val="2"/>
    </font>
    <font>
      <b/>
      <sz val="12"/>
      <name val="Frutiger 45 Light"/>
      <family val="2"/>
    </font>
    <font>
      <sz val="10"/>
      <color indexed="9"/>
      <name val="Frutiger 45 Light"/>
      <family val="2"/>
    </font>
    <font>
      <sz val="10"/>
      <color indexed="42"/>
      <name val="Frutiger 45 Light"/>
      <family val="2"/>
    </font>
    <font>
      <b/>
      <u/>
      <sz val="10"/>
      <color indexed="10"/>
      <name val="Frutiger 45 Light"/>
      <family val="2"/>
    </font>
    <font>
      <b/>
      <sz val="10"/>
      <color indexed="12"/>
      <name val="Frutiger 45 Light"/>
      <family val="2"/>
    </font>
    <font>
      <sz val="10"/>
      <name val="Arial"/>
      <family val="2"/>
    </font>
    <font>
      <sz val="30"/>
      <name val="Arial"/>
      <family val="2"/>
    </font>
    <font>
      <b/>
      <u/>
      <sz val="30"/>
      <name val="Arial"/>
      <family val="2"/>
    </font>
    <font>
      <b/>
      <sz val="30"/>
      <name val="Arial"/>
      <family val="2"/>
    </font>
    <font>
      <b/>
      <sz val="30"/>
      <color indexed="10"/>
      <name val="Arial"/>
      <family val="2"/>
    </font>
    <font>
      <b/>
      <sz val="30"/>
      <color indexed="12"/>
      <name val="Arial"/>
      <family val="2"/>
    </font>
    <font>
      <b/>
      <sz val="34"/>
      <name val="Arial"/>
      <family val="2"/>
    </font>
    <font>
      <sz val="34"/>
      <name val="Arial"/>
      <family val="2"/>
    </font>
    <font>
      <b/>
      <u/>
      <sz val="34"/>
      <name val="Arial"/>
      <family val="2"/>
    </font>
    <font>
      <b/>
      <u/>
      <sz val="40"/>
      <name val="Arial"/>
      <family val="2"/>
    </font>
    <font>
      <b/>
      <sz val="44"/>
      <name val="Arial"/>
      <family val="2"/>
    </font>
    <font>
      <sz val="40"/>
      <name val="Arial"/>
      <family val="2"/>
    </font>
    <font>
      <u/>
      <sz val="34"/>
      <name val="Arial"/>
      <family val="2"/>
    </font>
    <font>
      <b/>
      <sz val="40"/>
      <name val="Arial"/>
      <family val="2"/>
    </font>
    <font>
      <b/>
      <sz val="60"/>
      <name val="Arial"/>
      <family val="2"/>
    </font>
    <font>
      <b/>
      <sz val="26"/>
      <color indexed="8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8" fillId="0" borderId="0"/>
    <xf numFmtId="0" fontId="2" fillId="0" borderId="0"/>
    <xf numFmtId="179" fontId="12" fillId="0" borderId="0" applyFont="0" applyFill="0" applyBorder="0" applyAlignment="0" applyProtection="0"/>
  </cellStyleXfs>
  <cellXfs count="287">
    <xf numFmtId="0" fontId="0" fillId="0" borderId="0" xfId="0"/>
    <xf numFmtId="0" fontId="18" fillId="2" borderId="1" xfId="0" applyFont="1" applyFill="1" applyBorder="1" applyProtection="1">
      <protection locked="0"/>
    </xf>
    <xf numFmtId="183" fontId="18" fillId="2" borderId="1" xfId="5" applyNumberFormat="1" applyFont="1" applyFill="1" applyBorder="1" applyProtection="1">
      <protection locked="0"/>
    </xf>
    <xf numFmtId="166" fontId="18" fillId="2" borderId="1" xfId="5" applyNumberFormat="1" applyFont="1" applyFill="1" applyBorder="1" applyProtection="1">
      <protection locked="0"/>
    </xf>
    <xf numFmtId="167" fontId="18" fillId="2" borderId="1" xfId="5" applyNumberFormat="1" applyFont="1" applyFill="1" applyBorder="1" applyProtection="1">
      <protection locked="0"/>
    </xf>
    <xf numFmtId="165" fontId="18" fillId="2" borderId="1" xfId="0" applyNumberFormat="1" applyFont="1" applyFill="1" applyBorder="1" applyProtection="1">
      <protection locked="0"/>
    </xf>
    <xf numFmtId="180" fontId="18" fillId="2" borderId="1" xfId="5" applyNumberFormat="1" applyFont="1" applyFill="1" applyBorder="1" applyProtection="1">
      <protection locked="0"/>
    </xf>
    <xf numFmtId="170" fontId="18" fillId="2" borderId="1" xfId="5" applyNumberFormat="1" applyFont="1" applyFill="1" applyBorder="1" applyProtection="1">
      <protection locked="0"/>
    </xf>
    <xf numFmtId="172" fontId="18" fillId="2" borderId="1" xfId="5" applyNumberFormat="1" applyFont="1" applyFill="1" applyBorder="1" applyProtection="1">
      <protection locked="0"/>
    </xf>
    <xf numFmtId="173" fontId="18" fillId="2" borderId="1" xfId="5" applyNumberFormat="1" applyFont="1" applyFill="1" applyBorder="1" applyProtection="1">
      <protection locked="0"/>
    </xf>
    <xf numFmtId="180" fontId="18" fillId="2" borderId="1" xfId="2" applyNumberFormat="1" applyFont="1" applyFill="1" applyBorder="1" applyProtection="1">
      <protection locked="0"/>
    </xf>
    <xf numFmtId="14" fontId="18" fillId="2" borderId="2" xfId="5" applyNumberFormat="1" applyFont="1" applyFill="1" applyBorder="1" applyProtection="1">
      <protection locked="0"/>
    </xf>
    <xf numFmtId="185" fontId="18" fillId="2" borderId="1" xfId="5" applyNumberFormat="1" applyFont="1" applyFill="1" applyBorder="1" applyProtection="1">
      <protection locked="0"/>
    </xf>
    <xf numFmtId="0" fontId="1" fillId="0" borderId="3" xfId="5" applyFont="1" applyBorder="1" applyProtection="1">
      <protection hidden="1"/>
    </xf>
    <xf numFmtId="0" fontId="3" fillId="0" borderId="3" xfId="5" applyFont="1" applyFill="1" applyBorder="1" applyProtection="1">
      <protection hidden="1"/>
    </xf>
    <xf numFmtId="0" fontId="1" fillId="0" borderId="4" xfId="5" applyFont="1" applyFill="1" applyBorder="1" applyProtection="1">
      <protection hidden="1"/>
    </xf>
    <xf numFmtId="0" fontId="4" fillId="0" borderId="4" xfId="5" applyFont="1" applyFill="1" applyBorder="1" applyProtection="1">
      <protection hidden="1"/>
    </xf>
    <xf numFmtId="0" fontId="1" fillId="0" borderId="4" xfId="5" applyFont="1" applyBorder="1" applyProtection="1">
      <protection hidden="1"/>
    </xf>
    <xf numFmtId="0" fontId="3" fillId="0" borderId="4" xfId="5" applyFont="1" applyFill="1" applyBorder="1" applyProtection="1">
      <protection hidden="1"/>
    </xf>
    <xf numFmtId="0" fontId="5" fillId="0" borderId="4" xfId="5" applyFont="1" applyFill="1" applyBorder="1" applyProtection="1">
      <protection hidden="1"/>
    </xf>
    <xf numFmtId="0" fontId="1" fillId="0" borderId="5" xfId="5" applyFont="1" applyBorder="1" applyProtection="1">
      <protection hidden="1"/>
    </xf>
    <xf numFmtId="0" fontId="1" fillId="0" borderId="0" xfId="5" applyFont="1" applyBorder="1" applyProtection="1">
      <protection hidden="1"/>
    </xf>
    <xf numFmtId="0" fontId="1" fillId="0" borderId="6" xfId="5" applyFont="1" applyBorder="1" applyProtection="1">
      <protection hidden="1"/>
    </xf>
    <xf numFmtId="0" fontId="4" fillId="0" borderId="6" xfId="5" applyFont="1" applyFill="1" applyBorder="1" applyProtection="1">
      <protection hidden="1"/>
    </xf>
    <xf numFmtId="0" fontId="1" fillId="0" borderId="0" xfId="5" applyFont="1" applyFill="1" applyBorder="1" applyProtection="1">
      <protection hidden="1"/>
    </xf>
    <xf numFmtId="0" fontId="4" fillId="0" borderId="0" xfId="5" applyFont="1" applyFill="1" applyBorder="1" applyProtection="1">
      <protection hidden="1"/>
    </xf>
    <xf numFmtId="0" fontId="4" fillId="0" borderId="7" xfId="5" applyFont="1" applyFill="1" applyBorder="1" applyProtection="1">
      <protection hidden="1"/>
    </xf>
    <xf numFmtId="174" fontId="4" fillId="0" borderId="8" xfId="5" applyNumberFormat="1" applyFont="1" applyFill="1" applyBorder="1" applyProtection="1">
      <protection hidden="1"/>
    </xf>
    <xf numFmtId="0" fontId="1" fillId="0" borderId="0" xfId="5" applyFont="1" applyProtection="1">
      <protection hidden="1"/>
    </xf>
    <xf numFmtId="0" fontId="4" fillId="0" borderId="9" xfId="5" applyFont="1" applyFill="1" applyBorder="1" applyProtection="1">
      <protection hidden="1"/>
    </xf>
    <xf numFmtId="174" fontId="4" fillId="0" borderId="10" xfId="5" applyNumberFormat="1" applyFont="1" applyFill="1" applyBorder="1" applyProtection="1">
      <protection hidden="1"/>
    </xf>
    <xf numFmtId="0" fontId="1" fillId="0" borderId="11" xfId="5" applyFont="1" applyBorder="1" applyProtection="1">
      <protection hidden="1"/>
    </xf>
    <xf numFmtId="167" fontId="4" fillId="0" borderId="8" xfId="5" applyNumberFormat="1" applyFont="1" applyFill="1" applyBorder="1" applyProtection="1">
      <protection hidden="1"/>
    </xf>
    <xf numFmtId="0" fontId="4" fillId="0" borderId="5" xfId="5" applyFont="1" applyFill="1" applyBorder="1" applyAlignment="1" applyProtection="1">
      <alignment horizontal="left"/>
      <protection hidden="1"/>
    </xf>
    <xf numFmtId="0" fontId="4" fillId="0" borderId="12" xfId="5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164" fontId="4" fillId="3" borderId="14" xfId="5" applyNumberFormat="1" applyFont="1" applyFill="1" applyBorder="1" applyProtection="1">
      <protection hidden="1"/>
    </xf>
    <xf numFmtId="0" fontId="4" fillId="0" borderId="15" xfId="5" applyFont="1" applyBorder="1" applyProtection="1">
      <protection hidden="1"/>
    </xf>
    <xf numFmtId="167" fontId="4" fillId="0" borderId="16" xfId="5" applyNumberFormat="1" applyFont="1" applyFill="1" applyBorder="1" applyProtection="1">
      <protection hidden="1"/>
    </xf>
    <xf numFmtId="0" fontId="4" fillId="0" borderId="15" xfId="5" applyFont="1" applyFill="1" applyBorder="1" applyAlignment="1" applyProtection="1">
      <alignment horizontal="left"/>
      <protection hidden="1"/>
    </xf>
    <xf numFmtId="0" fontId="4" fillId="0" borderId="17" xfId="5" applyFont="1" applyFill="1" applyBorder="1" applyProtection="1">
      <protection hidden="1"/>
    </xf>
    <xf numFmtId="0" fontId="1" fillId="0" borderId="5" xfId="5" applyFont="1" applyFill="1" applyBorder="1" applyProtection="1">
      <protection hidden="1"/>
    </xf>
    <xf numFmtId="0" fontId="4" fillId="3" borderId="18" xfId="5" applyFont="1" applyFill="1" applyBorder="1" applyProtection="1">
      <protection hidden="1"/>
    </xf>
    <xf numFmtId="0" fontId="4" fillId="0" borderId="15" xfId="5" applyFont="1" applyFill="1" applyBorder="1" applyProtection="1">
      <protection hidden="1"/>
    </xf>
    <xf numFmtId="167" fontId="4" fillId="0" borderId="10" xfId="5" applyNumberFormat="1" applyFont="1" applyFill="1" applyBorder="1" applyProtection="1">
      <protection hidden="1"/>
    </xf>
    <xf numFmtId="183" fontId="4" fillId="3" borderId="19" xfId="5" applyNumberFormat="1" applyFont="1" applyFill="1" applyBorder="1" applyProtection="1">
      <protection hidden="1"/>
    </xf>
    <xf numFmtId="3" fontId="4" fillId="0" borderId="0" xfId="5" applyNumberFormat="1" applyFont="1" applyFill="1" applyBorder="1" applyAlignment="1" applyProtection="1">
      <alignment wrapText="1"/>
      <protection hidden="1"/>
    </xf>
    <xf numFmtId="0" fontId="4" fillId="0" borderId="9" xfId="5" applyFont="1" applyFill="1" applyBorder="1" applyAlignment="1" applyProtection="1">
      <alignment horizontal="left"/>
      <protection hidden="1"/>
    </xf>
    <xf numFmtId="0" fontId="1" fillId="0" borderId="11" xfId="5" applyFont="1" applyFill="1" applyBorder="1" applyProtection="1">
      <protection hidden="1"/>
    </xf>
    <xf numFmtId="175" fontId="4" fillId="0" borderId="0" xfId="5" applyNumberFormat="1" applyFont="1" applyFill="1" applyBorder="1" applyProtection="1">
      <protection hidden="1"/>
    </xf>
    <xf numFmtId="0" fontId="4" fillId="0" borderId="20" xfId="5" applyFont="1" applyFill="1" applyBorder="1" applyProtection="1">
      <protection hidden="1"/>
    </xf>
    <xf numFmtId="0" fontId="1" fillId="0" borderId="21" xfId="5" applyFont="1" applyFill="1" applyBorder="1" applyProtection="1">
      <protection hidden="1"/>
    </xf>
    <xf numFmtId="1" fontId="4" fillId="3" borderId="22" xfId="5" applyNumberFormat="1" applyFont="1" applyFill="1" applyBorder="1" applyProtection="1">
      <protection hidden="1"/>
    </xf>
    <xf numFmtId="0" fontId="5" fillId="0" borderId="0" xfId="5" applyFont="1" applyFill="1" applyBorder="1" applyProtection="1">
      <protection hidden="1"/>
    </xf>
    <xf numFmtId="0" fontId="6" fillId="0" borderId="0" xfId="5" applyFont="1" applyFill="1" applyBorder="1" applyProtection="1">
      <protection hidden="1"/>
    </xf>
    <xf numFmtId="167" fontId="5" fillId="0" borderId="0" xfId="5" applyNumberFormat="1" applyFont="1" applyFill="1" applyBorder="1" applyProtection="1">
      <protection hidden="1"/>
    </xf>
    <xf numFmtId="0" fontId="4" fillId="0" borderId="23" xfId="5" applyFont="1" applyFill="1" applyBorder="1" applyAlignment="1" applyProtection="1">
      <alignment horizontal="left" wrapText="1"/>
      <protection hidden="1"/>
    </xf>
    <xf numFmtId="0" fontId="4" fillId="0" borderId="11" xfId="5" applyFont="1" applyFill="1" applyBorder="1" applyAlignment="1" applyProtection="1">
      <alignment horizontal="left" wrapText="1"/>
      <protection hidden="1"/>
    </xf>
    <xf numFmtId="0" fontId="4" fillId="0" borderId="11" xfId="5" applyFont="1" applyFill="1" applyBorder="1" applyAlignment="1" applyProtection="1">
      <alignment horizontal="right"/>
      <protection hidden="1"/>
    </xf>
    <xf numFmtId="1" fontId="1" fillId="0" borderId="6" xfId="5" applyNumberFormat="1" applyFont="1" applyBorder="1" applyProtection="1">
      <protection hidden="1"/>
    </xf>
    <xf numFmtId="1" fontId="4" fillId="0" borderId="6" xfId="5" applyNumberFormat="1" applyFont="1" applyFill="1" applyBorder="1" applyAlignment="1" applyProtection="1">
      <alignment horizontal="left"/>
      <protection hidden="1"/>
    </xf>
    <xf numFmtId="1" fontId="4" fillId="0" borderId="0" xfId="5" applyNumberFormat="1" applyFont="1" applyFill="1" applyBorder="1" applyAlignment="1" applyProtection="1">
      <alignment horizontal="right"/>
      <protection hidden="1"/>
    </xf>
    <xf numFmtId="1" fontId="1" fillId="0" borderId="0" xfId="5" applyNumberFormat="1" applyFont="1" applyProtection="1">
      <protection hidden="1"/>
    </xf>
    <xf numFmtId="0" fontId="1" fillId="4" borderId="24" xfId="5" applyFont="1" applyFill="1" applyBorder="1" applyProtection="1">
      <protection hidden="1"/>
    </xf>
    <xf numFmtId="0" fontId="7" fillId="4" borderId="3" xfId="5" applyFont="1" applyFill="1" applyBorder="1" applyProtection="1">
      <protection hidden="1"/>
    </xf>
    <xf numFmtId="3" fontId="4" fillId="4" borderId="4" xfId="5" applyNumberFormat="1" applyFont="1" applyFill="1" applyBorder="1" applyAlignment="1" applyProtection="1">
      <alignment horizontal="right"/>
      <protection hidden="1"/>
    </xf>
    <xf numFmtId="0" fontId="1" fillId="4" borderId="25" xfId="5" applyFont="1" applyFill="1" applyBorder="1" applyProtection="1">
      <protection hidden="1"/>
    </xf>
    <xf numFmtId="0" fontId="1" fillId="4" borderId="6" xfId="5" applyFont="1" applyFill="1" applyBorder="1" applyProtection="1">
      <protection hidden="1"/>
    </xf>
    <xf numFmtId="176" fontId="1" fillId="4" borderId="0" xfId="2" applyNumberFormat="1" applyFont="1" applyFill="1" applyBorder="1" applyAlignment="1" applyProtection="1">
      <alignment horizontal="right"/>
      <protection hidden="1"/>
    </xf>
    <xf numFmtId="9" fontId="1" fillId="4" borderId="0" xfId="2" applyFont="1" applyFill="1" applyBorder="1" applyAlignment="1" applyProtection="1">
      <alignment horizontal="right"/>
      <protection hidden="1"/>
    </xf>
    <xf numFmtId="0" fontId="4" fillId="4" borderId="17" xfId="5" applyFont="1" applyFill="1" applyBorder="1" applyProtection="1">
      <protection hidden="1"/>
    </xf>
    <xf numFmtId="0" fontId="4" fillId="4" borderId="5" xfId="5" applyFont="1" applyFill="1" applyBorder="1" applyProtection="1">
      <protection hidden="1"/>
    </xf>
    <xf numFmtId="0" fontId="4" fillId="4" borderId="2" xfId="5" applyFont="1" applyFill="1" applyBorder="1" applyAlignment="1" applyProtection="1">
      <alignment horizontal="right"/>
      <protection hidden="1"/>
    </xf>
    <xf numFmtId="0" fontId="0" fillId="4" borderId="6" xfId="5" applyFont="1" applyFill="1" applyBorder="1" applyProtection="1">
      <protection hidden="1"/>
    </xf>
    <xf numFmtId="177" fontId="1" fillId="4" borderId="0" xfId="5" applyNumberFormat="1" applyFont="1" applyFill="1" applyBorder="1" applyProtection="1">
      <protection hidden="1"/>
    </xf>
    <xf numFmtId="2" fontId="1" fillId="4" borderId="0" xfId="5" applyNumberFormat="1" applyFont="1" applyFill="1" applyBorder="1" applyProtection="1">
      <protection hidden="1"/>
    </xf>
    <xf numFmtId="2" fontId="1" fillId="4" borderId="0" xfId="5" applyNumberFormat="1" applyFont="1" applyFill="1" applyBorder="1" applyAlignment="1" applyProtection="1">
      <alignment horizontal="right"/>
      <protection hidden="1"/>
    </xf>
    <xf numFmtId="2" fontId="4" fillId="4" borderId="11" xfId="5" applyNumberFormat="1" applyFont="1" applyFill="1" applyBorder="1" applyAlignment="1" applyProtection="1">
      <alignment horizontal="right"/>
      <protection hidden="1"/>
    </xf>
    <xf numFmtId="4" fontId="1" fillId="4" borderId="0" xfId="5" applyNumberFormat="1" applyFont="1" applyFill="1" applyBorder="1" applyAlignment="1" applyProtection="1">
      <alignment wrapText="1"/>
      <protection hidden="1"/>
    </xf>
    <xf numFmtId="0" fontId="4" fillId="4" borderId="26" xfId="5" applyFont="1" applyFill="1" applyBorder="1" applyProtection="1">
      <protection hidden="1"/>
    </xf>
    <xf numFmtId="0" fontId="1" fillId="4" borderId="6" xfId="5" applyFont="1" applyFill="1" applyBorder="1" applyAlignment="1" applyProtection="1">
      <alignment wrapText="1"/>
      <protection hidden="1"/>
    </xf>
    <xf numFmtId="0" fontId="1" fillId="4" borderId="0" xfId="5" applyFont="1" applyFill="1" applyBorder="1" applyAlignment="1" applyProtection="1">
      <alignment wrapText="1"/>
      <protection hidden="1"/>
    </xf>
    <xf numFmtId="3" fontId="1" fillId="4" borderId="0" xfId="5" applyNumberFormat="1" applyFont="1" applyFill="1" applyBorder="1" applyAlignment="1" applyProtection="1">
      <alignment wrapText="1"/>
      <protection hidden="1"/>
    </xf>
    <xf numFmtId="3" fontId="1" fillId="4" borderId="0" xfId="5" applyNumberFormat="1" applyFont="1" applyFill="1" applyBorder="1" applyProtection="1">
      <protection hidden="1"/>
    </xf>
    <xf numFmtId="0" fontId="1" fillId="4" borderId="0" xfId="5" applyFont="1" applyFill="1" applyBorder="1" applyProtection="1">
      <protection hidden="1"/>
    </xf>
    <xf numFmtId="169" fontId="1" fillId="4" borderId="0" xfId="2" applyNumberFormat="1" applyFont="1" applyFill="1" applyBorder="1" applyProtection="1">
      <protection hidden="1"/>
    </xf>
    <xf numFmtId="3" fontId="1" fillId="4" borderId="11" xfId="5" applyNumberFormat="1" applyFont="1" applyFill="1" applyBorder="1" applyAlignment="1" applyProtection="1">
      <alignment wrapText="1"/>
      <protection hidden="1"/>
    </xf>
    <xf numFmtId="3" fontId="1" fillId="4" borderId="11" xfId="5" applyNumberFormat="1" applyFont="1" applyFill="1" applyBorder="1" applyProtection="1">
      <protection hidden="1"/>
    </xf>
    <xf numFmtId="3" fontId="8" fillId="4" borderId="0" xfId="5" applyNumberFormat="1" applyFont="1" applyFill="1" applyBorder="1" applyProtection="1">
      <protection hidden="1"/>
    </xf>
    <xf numFmtId="3" fontId="1" fillId="4" borderId="5" xfId="5" applyNumberFormat="1" applyFont="1" applyFill="1" applyBorder="1" applyProtection="1">
      <protection hidden="1"/>
    </xf>
    <xf numFmtId="0" fontId="4" fillId="4" borderId="25" xfId="5" applyFont="1" applyFill="1" applyBorder="1" applyProtection="1">
      <protection hidden="1"/>
    </xf>
    <xf numFmtId="0" fontId="4" fillId="4" borderId="20" xfId="5" applyFont="1" applyFill="1" applyBorder="1" applyAlignment="1" applyProtection="1">
      <alignment wrapText="1"/>
      <protection hidden="1"/>
    </xf>
    <xf numFmtId="0" fontId="4" fillId="4" borderId="21" xfId="5" applyFont="1" applyFill="1" applyBorder="1" applyAlignment="1" applyProtection="1">
      <alignment wrapText="1"/>
      <protection hidden="1"/>
    </xf>
    <xf numFmtId="3" fontId="4" fillId="4" borderId="21" xfId="5" applyNumberFormat="1" applyFont="1" applyFill="1" applyBorder="1" applyProtection="1">
      <protection hidden="1"/>
    </xf>
    <xf numFmtId="0" fontId="4" fillId="0" borderId="0" xfId="5" applyFont="1" applyFill="1" applyProtection="1">
      <protection hidden="1"/>
    </xf>
    <xf numFmtId="0" fontId="4" fillId="0" borderId="6" xfId="5" applyFont="1" applyFill="1" applyBorder="1" applyAlignment="1" applyProtection="1">
      <alignment wrapText="1"/>
      <protection hidden="1"/>
    </xf>
    <xf numFmtId="0" fontId="4" fillId="0" borderId="0" xfId="5" applyFont="1" applyFill="1" applyBorder="1" applyAlignment="1" applyProtection="1">
      <alignment wrapText="1"/>
      <protection hidden="1"/>
    </xf>
    <xf numFmtId="3" fontId="4" fillId="0" borderId="0" xfId="5" applyNumberFormat="1" applyFont="1" applyFill="1" applyBorder="1" applyProtection="1">
      <protection hidden="1"/>
    </xf>
    <xf numFmtId="0" fontId="4" fillId="0" borderId="25" xfId="5" applyFont="1" applyFill="1" applyBorder="1" applyProtection="1">
      <protection hidden="1"/>
    </xf>
    <xf numFmtId="9" fontId="4" fillId="0" borderId="0" xfId="5" applyNumberFormat="1" applyFont="1" applyFill="1" applyBorder="1" applyProtection="1">
      <protection hidden="1"/>
    </xf>
    <xf numFmtId="0" fontId="1" fillId="5" borderId="25" xfId="5" applyFont="1" applyFill="1" applyBorder="1" applyProtection="1">
      <protection hidden="1"/>
    </xf>
    <xf numFmtId="0" fontId="7" fillId="5" borderId="3" xfId="5" applyFont="1" applyFill="1" applyBorder="1" applyProtection="1">
      <protection hidden="1"/>
    </xf>
    <xf numFmtId="3" fontId="9" fillId="5" borderId="4" xfId="5" applyNumberFormat="1" applyFont="1" applyFill="1" applyBorder="1" applyProtection="1">
      <protection hidden="1"/>
    </xf>
    <xf numFmtId="3" fontId="1" fillId="5" borderId="4" xfId="5" applyNumberFormat="1" applyFont="1" applyFill="1" applyBorder="1" applyProtection="1">
      <protection hidden="1"/>
    </xf>
    <xf numFmtId="0" fontId="4" fillId="5" borderId="6" xfId="5" applyFont="1" applyFill="1" applyBorder="1" applyProtection="1">
      <protection hidden="1"/>
    </xf>
    <xf numFmtId="3" fontId="1" fillId="5" borderId="0" xfId="5" applyNumberFormat="1" applyFont="1" applyFill="1" applyBorder="1" applyProtection="1">
      <protection hidden="1"/>
    </xf>
    <xf numFmtId="0" fontId="4" fillId="5" borderId="0" xfId="5" applyFont="1" applyFill="1" applyBorder="1" applyProtection="1">
      <protection hidden="1"/>
    </xf>
    <xf numFmtId="10" fontId="1" fillId="5" borderId="0" xfId="5" applyNumberFormat="1" applyFont="1" applyFill="1" applyBorder="1" applyAlignment="1" applyProtection="1">
      <alignment horizontal="right"/>
      <protection hidden="1"/>
    </xf>
    <xf numFmtId="3" fontId="1" fillId="5" borderId="0" xfId="5" applyNumberFormat="1" applyFont="1" applyFill="1" applyBorder="1" applyAlignment="1" applyProtection="1">
      <alignment horizontal="right"/>
      <protection hidden="1"/>
    </xf>
    <xf numFmtId="180" fontId="1" fillId="5" borderId="0" xfId="5" applyNumberFormat="1" applyFont="1" applyFill="1" applyBorder="1" applyAlignment="1" applyProtection="1">
      <alignment horizontal="right"/>
      <protection hidden="1"/>
    </xf>
    <xf numFmtId="0" fontId="4" fillId="5" borderId="20" xfId="5" applyFont="1" applyFill="1" applyBorder="1" applyProtection="1">
      <protection hidden="1"/>
    </xf>
    <xf numFmtId="0" fontId="4" fillId="5" borderId="21" xfId="5" applyFont="1" applyFill="1" applyBorder="1" applyProtection="1">
      <protection hidden="1"/>
    </xf>
    <xf numFmtId="3" fontId="1" fillId="5" borderId="21" xfId="5" applyNumberFormat="1" applyFont="1" applyFill="1" applyBorder="1" applyProtection="1">
      <protection hidden="1"/>
    </xf>
    <xf numFmtId="0" fontId="4" fillId="5" borderId="3" xfId="5" applyFont="1" applyFill="1" applyBorder="1" applyProtection="1">
      <protection hidden="1"/>
    </xf>
    <xf numFmtId="0" fontId="1" fillId="0" borderId="3" xfId="5" applyFont="1" applyFill="1" applyBorder="1" applyProtection="1">
      <protection hidden="1"/>
    </xf>
    <xf numFmtId="0" fontId="4" fillId="0" borderId="3" xfId="5" applyFont="1" applyFill="1" applyBorder="1" applyProtection="1">
      <protection hidden="1"/>
    </xf>
    <xf numFmtId="3" fontId="4" fillId="0" borderId="4" xfId="5" applyNumberFormat="1" applyFont="1" applyFill="1" applyBorder="1" applyProtection="1">
      <protection hidden="1"/>
    </xf>
    <xf numFmtId="0" fontId="1" fillId="0" borderId="0" xfId="5" applyFont="1" applyFill="1" applyProtection="1">
      <protection hidden="1"/>
    </xf>
    <xf numFmtId="0" fontId="1" fillId="0" borderId="6" xfId="5" applyFont="1" applyFill="1" applyBorder="1" applyProtection="1">
      <protection hidden="1"/>
    </xf>
    <xf numFmtId="180" fontId="4" fillId="0" borderId="0" xfId="2" applyNumberFormat="1" applyFont="1" applyFill="1" applyBorder="1" applyAlignment="1" applyProtection="1">
      <alignment horizontal="right"/>
      <protection hidden="1"/>
    </xf>
    <xf numFmtId="169" fontId="4" fillId="0" borderId="0" xfId="2" applyNumberFormat="1" applyFont="1" applyFill="1" applyBorder="1" applyAlignment="1" applyProtection="1">
      <alignment horizontal="right"/>
      <protection hidden="1"/>
    </xf>
    <xf numFmtId="169" fontId="4" fillId="0" borderId="27" xfId="2" applyNumberFormat="1" applyFont="1" applyFill="1" applyBorder="1" applyAlignment="1" applyProtection="1">
      <alignment horizontal="right"/>
      <protection hidden="1"/>
    </xf>
    <xf numFmtId="0" fontId="4" fillId="6" borderId="28" xfId="5" applyFont="1" applyFill="1" applyBorder="1" applyProtection="1">
      <protection hidden="1"/>
    </xf>
    <xf numFmtId="0" fontId="1" fillId="6" borderId="29" xfId="5" applyFont="1" applyFill="1" applyBorder="1" applyProtection="1">
      <protection hidden="1"/>
    </xf>
    <xf numFmtId="180" fontId="4" fillId="6" borderId="30" xfId="2" applyNumberFormat="1" applyFont="1" applyFill="1" applyBorder="1" applyProtection="1">
      <protection hidden="1"/>
    </xf>
    <xf numFmtId="0" fontId="1" fillId="0" borderId="25" xfId="5" applyFont="1" applyBorder="1" applyProtection="1">
      <protection hidden="1"/>
    </xf>
    <xf numFmtId="180" fontId="4" fillId="0" borderId="0" xfId="2" applyNumberFormat="1" applyFont="1" applyFill="1" applyBorder="1" applyProtection="1">
      <protection hidden="1"/>
    </xf>
    <xf numFmtId="0" fontId="10" fillId="7" borderId="3" xfId="5" applyFont="1" applyFill="1" applyBorder="1" applyProtection="1">
      <protection hidden="1"/>
    </xf>
    <xf numFmtId="0" fontId="1" fillId="7" borderId="4" xfId="5" applyFont="1" applyFill="1" applyBorder="1" applyProtection="1">
      <protection hidden="1"/>
    </xf>
    <xf numFmtId="169" fontId="4" fillId="7" borderId="4" xfId="2" applyNumberFormat="1" applyFont="1" applyFill="1" applyBorder="1" applyProtection="1">
      <protection hidden="1"/>
    </xf>
    <xf numFmtId="0" fontId="4" fillId="3" borderId="6" xfId="5" applyFont="1" applyFill="1" applyBorder="1" applyProtection="1">
      <protection hidden="1"/>
    </xf>
    <xf numFmtId="0" fontId="4" fillId="7" borderId="6" xfId="5" applyFont="1" applyFill="1" applyBorder="1" applyProtection="1">
      <protection hidden="1"/>
    </xf>
    <xf numFmtId="0" fontId="4" fillId="7" borderId="0" xfId="5" applyFont="1" applyFill="1" applyBorder="1" applyProtection="1">
      <protection hidden="1"/>
    </xf>
    <xf numFmtId="180" fontId="4" fillId="7" borderId="0" xfId="2" applyNumberFormat="1" applyFont="1" applyFill="1" applyBorder="1" applyProtection="1">
      <protection hidden="1"/>
    </xf>
    <xf numFmtId="0" fontId="11" fillId="7" borderId="0" xfId="5" applyFont="1" applyFill="1" applyBorder="1" applyProtection="1">
      <protection hidden="1"/>
    </xf>
    <xf numFmtId="0" fontId="4" fillId="3" borderId="0" xfId="5" applyFont="1" applyFill="1" applyProtection="1">
      <protection hidden="1"/>
    </xf>
    <xf numFmtId="0" fontId="4" fillId="0" borderId="3" xfId="5" applyFont="1" applyBorder="1" applyProtection="1">
      <protection hidden="1"/>
    </xf>
    <xf numFmtId="10" fontId="4" fillId="7" borderId="0" xfId="5" applyNumberFormat="1" applyFont="1" applyFill="1" applyBorder="1" applyProtection="1">
      <protection hidden="1"/>
    </xf>
    <xf numFmtId="0" fontId="4" fillId="0" borderId="0" xfId="5" applyFont="1" applyProtection="1">
      <protection hidden="1"/>
    </xf>
    <xf numFmtId="3" fontId="1" fillId="7" borderId="0" xfId="5" applyNumberFormat="1" applyFont="1" applyFill="1" applyBorder="1" applyProtection="1">
      <protection hidden="1"/>
    </xf>
    <xf numFmtId="180" fontId="4" fillId="7" borderId="31" xfId="2" applyNumberFormat="1" applyFont="1" applyFill="1" applyBorder="1" applyProtection="1">
      <protection hidden="1"/>
    </xf>
    <xf numFmtId="0" fontId="1" fillId="7" borderId="20" xfId="5" applyFont="1" applyFill="1" applyBorder="1" applyProtection="1">
      <protection hidden="1"/>
    </xf>
    <xf numFmtId="3" fontId="1" fillId="7" borderId="21" xfId="5" applyNumberFormat="1" applyFont="1" applyFill="1" applyBorder="1" applyProtection="1">
      <protection hidden="1"/>
    </xf>
    <xf numFmtId="0" fontId="1" fillId="7" borderId="21" xfId="5" applyFont="1" applyFill="1" applyBorder="1" applyProtection="1">
      <protection hidden="1"/>
    </xf>
    <xf numFmtId="0" fontId="4" fillId="0" borderId="15" xfId="0" applyFont="1" applyBorder="1" applyProtection="1">
      <protection hidden="1"/>
    </xf>
    <xf numFmtId="167" fontId="1" fillId="0" borderId="0" xfId="5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4" fillId="0" borderId="15" xfId="0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1" fillId="0" borderId="15" xfId="5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15" fillId="0" borderId="0" xfId="0" applyFont="1" applyProtection="1">
      <protection hidden="1"/>
    </xf>
    <xf numFmtId="0" fontId="26" fillId="0" borderId="0" xfId="5" applyFont="1" applyFill="1" applyBorder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5" applyFont="1" applyFill="1" applyBorder="1" applyProtection="1">
      <protection hidden="1"/>
    </xf>
    <xf numFmtId="0" fontId="13" fillId="0" borderId="0" xfId="5" applyFont="1" applyBorder="1" applyProtection="1">
      <protection hidden="1"/>
    </xf>
    <xf numFmtId="0" fontId="16" fillId="0" borderId="0" xfId="5" applyFont="1" applyFill="1" applyBorder="1" applyProtection="1">
      <protection hidden="1"/>
    </xf>
    <xf numFmtId="0" fontId="14" fillId="0" borderId="0" xfId="5" applyFont="1" applyFill="1" applyBorder="1" applyProtection="1">
      <protection hidden="1"/>
    </xf>
    <xf numFmtId="0" fontId="13" fillId="0" borderId="0" xfId="0" applyFont="1" applyBorder="1" applyProtection="1">
      <protection hidden="1"/>
    </xf>
    <xf numFmtId="0" fontId="18" fillId="0" borderId="0" xfId="5" applyFont="1" applyFill="1" applyBorder="1" applyProtection="1">
      <protection hidden="1"/>
    </xf>
    <xf numFmtId="0" fontId="21" fillId="0" borderId="0" xfId="5" applyFont="1" applyFill="1" applyBorder="1" applyProtection="1">
      <protection hidden="1"/>
    </xf>
    <xf numFmtId="0" fontId="23" fillId="0" borderId="0" xfId="5" applyFont="1" applyFill="1" applyBorder="1" applyProtection="1">
      <protection hidden="1"/>
    </xf>
    <xf numFmtId="0" fontId="23" fillId="3" borderId="0" xfId="5" applyFont="1" applyFill="1" applyBorder="1" applyAlignment="1" applyProtection="1">
      <alignment horizontal="right"/>
      <protection hidden="1"/>
    </xf>
    <xf numFmtId="0" fontId="23" fillId="0" borderId="0" xfId="5" applyFont="1" applyFill="1" applyBorder="1" applyAlignment="1" applyProtection="1">
      <alignment horizontal="right"/>
      <protection hidden="1"/>
    </xf>
    <xf numFmtId="0" fontId="24" fillId="0" borderId="0" xfId="5" applyFont="1" applyFill="1" applyBorder="1" applyProtection="1">
      <protection hidden="1"/>
    </xf>
    <xf numFmtId="0" fontId="20" fillId="0" borderId="0" xfId="5" applyFont="1" applyFill="1" applyBorder="1" applyProtection="1">
      <protection hidden="1"/>
    </xf>
    <xf numFmtId="0" fontId="18" fillId="3" borderId="0" xfId="5" applyFont="1" applyFill="1" applyBorder="1" applyAlignment="1" applyProtection="1">
      <alignment horizontal="right"/>
      <protection hidden="1"/>
    </xf>
    <xf numFmtId="0" fontId="18" fillId="0" borderId="0" xfId="0" applyFont="1" applyBorder="1" applyProtection="1">
      <protection hidden="1"/>
    </xf>
    <xf numFmtId="0" fontId="18" fillId="2" borderId="0" xfId="5" applyFont="1" applyFill="1" applyBorder="1" applyProtection="1">
      <protection hidden="1"/>
    </xf>
    <xf numFmtId="0" fontId="18" fillId="0" borderId="7" xfId="0" applyFont="1" applyBorder="1" applyProtection="1">
      <protection hidden="1"/>
    </xf>
    <xf numFmtId="0" fontId="18" fillId="0" borderId="5" xfId="0" applyFont="1" applyBorder="1" applyProtection="1">
      <protection hidden="1"/>
    </xf>
    <xf numFmtId="0" fontId="18" fillId="2" borderId="1" xfId="0" applyFont="1" applyFill="1" applyBorder="1" applyProtection="1">
      <protection locked="0" hidden="1"/>
    </xf>
    <xf numFmtId="0" fontId="18" fillId="0" borderId="8" xfId="0" applyFont="1" applyBorder="1" applyProtection="1">
      <protection hidden="1"/>
    </xf>
    <xf numFmtId="0" fontId="18" fillId="0" borderId="32" xfId="0" applyFont="1" applyBorder="1" applyProtection="1">
      <protection hidden="1"/>
    </xf>
    <xf numFmtId="0" fontId="18" fillId="0" borderId="2" xfId="0" applyFont="1" applyBorder="1" applyProtection="1">
      <protection hidden="1"/>
    </xf>
    <xf numFmtId="0" fontId="18" fillId="0" borderId="16" xfId="0" applyFont="1" applyBorder="1" applyProtection="1">
      <protection hidden="1"/>
    </xf>
    <xf numFmtId="0" fontId="18" fillId="0" borderId="7" xfId="0" applyFont="1" applyFill="1" applyBorder="1" applyProtection="1">
      <protection hidden="1"/>
    </xf>
    <xf numFmtId="0" fontId="18" fillId="0" borderId="15" xfId="0" applyFont="1" applyFill="1" applyBorder="1" applyProtection="1">
      <protection hidden="1"/>
    </xf>
    <xf numFmtId="167" fontId="18" fillId="0" borderId="33" xfId="5" applyNumberFormat="1" applyFont="1" applyFill="1" applyBorder="1" applyProtection="1">
      <protection hidden="1"/>
    </xf>
    <xf numFmtId="168" fontId="18" fillId="0" borderId="16" xfId="5" applyNumberFormat="1" applyFont="1" applyFill="1" applyBorder="1" applyProtection="1">
      <protection hidden="1"/>
    </xf>
    <xf numFmtId="0" fontId="18" fillId="0" borderId="9" xfId="0" applyFont="1" applyFill="1" applyBorder="1" applyProtection="1">
      <protection hidden="1"/>
    </xf>
    <xf numFmtId="0" fontId="18" fillId="0" borderId="11" xfId="0" applyFont="1" applyBorder="1" applyProtection="1">
      <protection hidden="1"/>
    </xf>
    <xf numFmtId="9" fontId="18" fillId="0" borderId="11" xfId="0" applyNumberFormat="1" applyFont="1" applyFill="1" applyBorder="1" applyProtection="1">
      <protection hidden="1"/>
    </xf>
    <xf numFmtId="168" fontId="18" fillId="0" borderId="11" xfId="5" applyNumberFormat="1" applyFont="1" applyFill="1" applyBorder="1" applyProtection="1">
      <protection hidden="1"/>
    </xf>
    <xf numFmtId="167" fontId="18" fillId="0" borderId="1" xfId="5" applyNumberFormat="1" applyFont="1" applyFill="1" applyBorder="1" applyProtection="1">
      <protection hidden="1"/>
    </xf>
    <xf numFmtId="0" fontId="18" fillId="0" borderId="15" xfId="0" applyFont="1" applyBorder="1" applyProtection="1">
      <protection hidden="1"/>
    </xf>
    <xf numFmtId="9" fontId="18" fillId="3" borderId="5" xfId="2" applyFont="1" applyFill="1" applyBorder="1" applyProtection="1">
      <protection hidden="1"/>
    </xf>
    <xf numFmtId="168" fontId="18" fillId="0" borderId="5" xfId="0" applyNumberFormat="1" applyFont="1" applyBorder="1" applyProtection="1">
      <protection hidden="1"/>
    </xf>
    <xf numFmtId="9" fontId="18" fillId="3" borderId="0" xfId="2" applyFont="1" applyFill="1" applyBorder="1" applyProtection="1">
      <protection hidden="1"/>
    </xf>
    <xf numFmtId="168" fontId="18" fillId="0" borderId="16" xfId="0" applyNumberFormat="1" applyFont="1" applyBorder="1" applyProtection="1">
      <protection hidden="1"/>
    </xf>
    <xf numFmtId="0" fontId="18" fillId="0" borderId="9" xfId="0" applyFont="1" applyBorder="1" applyProtection="1">
      <protection hidden="1"/>
    </xf>
    <xf numFmtId="9" fontId="18" fillId="3" borderId="11" xfId="2" applyFont="1" applyFill="1" applyBorder="1" applyProtection="1">
      <protection hidden="1"/>
    </xf>
    <xf numFmtId="167" fontId="18" fillId="0" borderId="34" xfId="5" applyNumberFormat="1" applyFont="1" applyFill="1" applyBorder="1" applyProtection="1">
      <protection hidden="1"/>
    </xf>
    <xf numFmtId="9" fontId="18" fillId="3" borderId="0" xfId="0" applyNumberFormat="1" applyFont="1" applyFill="1" applyBorder="1" applyProtection="1">
      <protection hidden="1"/>
    </xf>
    <xf numFmtId="168" fontId="18" fillId="0" borderId="11" xfId="0" applyNumberFormat="1" applyFont="1" applyBorder="1" applyProtection="1">
      <protection hidden="1"/>
    </xf>
    <xf numFmtId="0" fontId="18" fillId="7" borderId="7" xfId="0" applyFont="1" applyFill="1" applyBorder="1" applyProtection="1">
      <protection hidden="1"/>
    </xf>
    <xf numFmtId="0" fontId="18" fillId="7" borderId="5" xfId="0" applyFont="1" applyFill="1" applyBorder="1" applyProtection="1">
      <protection hidden="1"/>
    </xf>
    <xf numFmtId="168" fontId="18" fillId="7" borderId="5" xfId="0" applyNumberFormat="1" applyFont="1" applyFill="1" applyBorder="1" applyProtection="1">
      <protection hidden="1"/>
    </xf>
    <xf numFmtId="0" fontId="18" fillId="0" borderId="8" xfId="0" applyFont="1" applyFill="1" applyBorder="1" applyAlignment="1" applyProtection="1">
      <alignment horizontal="center"/>
      <protection hidden="1"/>
    </xf>
    <xf numFmtId="181" fontId="15" fillId="3" borderId="0" xfId="0" applyNumberFormat="1" applyFont="1" applyFill="1" applyBorder="1" applyAlignment="1" applyProtection="1">
      <alignment wrapText="1"/>
      <protection hidden="1"/>
    </xf>
    <xf numFmtId="0" fontId="18" fillId="7" borderId="15" xfId="0" applyFont="1" applyFill="1" applyBorder="1" applyProtection="1">
      <protection hidden="1"/>
    </xf>
    <xf numFmtId="0" fontId="18" fillId="7" borderId="0" xfId="0" applyFont="1" applyFill="1" applyBorder="1" applyProtection="1">
      <protection hidden="1"/>
    </xf>
    <xf numFmtId="168" fontId="18" fillId="7" borderId="0" xfId="0" applyNumberFormat="1" applyFont="1" applyFill="1" applyBorder="1" applyProtection="1">
      <protection hidden="1"/>
    </xf>
    <xf numFmtId="0" fontId="18" fillId="0" borderId="16" xfId="0" applyFont="1" applyFill="1" applyBorder="1" applyProtection="1">
      <protection hidden="1"/>
    </xf>
    <xf numFmtId="0" fontId="18" fillId="0" borderId="0" xfId="0" applyFont="1" applyBorder="1" applyAlignment="1" applyProtection="1">
      <alignment horizontal="right"/>
      <protection hidden="1"/>
    </xf>
    <xf numFmtId="0" fontId="15" fillId="0" borderId="0" xfId="0" applyFont="1" applyAlignment="1" applyProtection="1">
      <alignment horizontal="right"/>
      <protection hidden="1"/>
    </xf>
    <xf numFmtId="180" fontId="18" fillId="0" borderId="1" xfId="5" applyNumberFormat="1" applyFont="1" applyFill="1" applyBorder="1" applyProtection="1">
      <protection hidden="1"/>
    </xf>
    <xf numFmtId="181" fontId="15" fillId="3" borderId="5" xfId="0" applyNumberFormat="1" applyFont="1" applyFill="1" applyBorder="1" applyAlignment="1" applyProtection="1">
      <alignment wrapText="1"/>
      <protection hidden="1"/>
    </xf>
    <xf numFmtId="180" fontId="18" fillId="0" borderId="34" xfId="5" applyNumberFormat="1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5" fillId="3" borderId="0" xfId="0" applyFont="1" applyFill="1" applyProtection="1">
      <protection hidden="1"/>
    </xf>
    <xf numFmtId="165" fontId="18" fillId="0" borderId="1" xfId="0" applyNumberFormat="1" applyFont="1" applyFill="1" applyBorder="1" applyProtection="1">
      <protection hidden="1"/>
    </xf>
    <xf numFmtId="186" fontId="18" fillId="3" borderId="1" xfId="5" applyNumberFormat="1" applyFont="1" applyFill="1" applyBorder="1" applyProtection="1">
      <protection hidden="1"/>
    </xf>
    <xf numFmtId="168" fontId="18" fillId="0" borderId="10" xfId="5" applyNumberFormat="1" applyFont="1" applyFill="1" applyBorder="1" applyProtection="1">
      <protection hidden="1"/>
    </xf>
    <xf numFmtId="184" fontId="18" fillId="0" borderId="1" xfId="0" applyNumberFormat="1" applyFont="1" applyFill="1" applyBorder="1" applyProtection="1">
      <protection hidden="1"/>
    </xf>
    <xf numFmtId="0" fontId="18" fillId="0" borderId="35" xfId="0" applyFont="1" applyBorder="1" applyProtection="1">
      <protection hidden="1"/>
    </xf>
    <xf numFmtId="0" fontId="18" fillId="0" borderId="36" xfId="0" applyFont="1" applyBorder="1" applyProtection="1">
      <protection hidden="1"/>
    </xf>
    <xf numFmtId="0" fontId="0" fillId="0" borderId="0" xfId="0" applyProtection="1">
      <protection hidden="1"/>
    </xf>
    <xf numFmtId="0" fontId="18" fillId="0" borderId="35" xfId="0" applyFont="1" applyFill="1" applyBorder="1" applyAlignment="1" applyProtection="1">
      <alignment horizontal="center"/>
      <protection hidden="1"/>
    </xf>
    <xf numFmtId="0" fontId="18" fillId="7" borderId="9" xfId="0" applyFont="1" applyFill="1" applyBorder="1" applyProtection="1">
      <protection hidden="1"/>
    </xf>
    <xf numFmtId="0" fontId="18" fillId="7" borderId="11" xfId="0" applyFont="1" applyFill="1" applyBorder="1" applyProtection="1">
      <protection hidden="1"/>
    </xf>
    <xf numFmtId="168" fontId="18" fillId="7" borderId="10" xfId="0" applyNumberFormat="1" applyFont="1" applyFill="1" applyBorder="1" applyProtection="1">
      <protection hidden="1"/>
    </xf>
    <xf numFmtId="168" fontId="18" fillId="0" borderId="11" xfId="0" applyNumberFormat="1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18" fillId="0" borderId="5" xfId="0" applyFont="1" applyFill="1" applyBorder="1" applyProtection="1">
      <protection hidden="1"/>
    </xf>
    <xf numFmtId="168" fontId="18" fillId="0" borderId="5" xfId="0" applyNumberFormat="1" applyFont="1" applyFill="1" applyBorder="1" applyProtection="1">
      <protection hidden="1"/>
    </xf>
    <xf numFmtId="167" fontId="18" fillId="0" borderId="5" xfId="5" applyNumberFormat="1" applyFont="1" applyFill="1" applyBorder="1" applyProtection="1">
      <protection hidden="1"/>
    </xf>
    <xf numFmtId="0" fontId="18" fillId="0" borderId="8" xfId="0" applyFont="1" applyFill="1" applyBorder="1" applyProtection="1">
      <protection hidden="1"/>
    </xf>
    <xf numFmtId="182" fontId="15" fillId="3" borderId="5" xfId="0" applyNumberFormat="1" applyFont="1" applyFill="1" applyBorder="1" applyAlignment="1" applyProtection="1">
      <alignment wrapText="1"/>
      <protection hidden="1"/>
    </xf>
    <xf numFmtId="168" fontId="18" fillId="0" borderId="0" xfId="0" applyNumberFormat="1" applyFont="1" applyFill="1" applyBorder="1" applyProtection="1">
      <protection hidden="1"/>
    </xf>
    <xf numFmtId="0" fontId="18" fillId="7" borderId="8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165" fontId="18" fillId="0" borderId="5" xfId="0" applyNumberFormat="1" applyFont="1" applyFill="1" applyBorder="1" applyProtection="1">
      <protection hidden="1"/>
    </xf>
    <xf numFmtId="180" fontId="18" fillId="0" borderId="0" xfId="2" applyNumberFormat="1" applyFont="1" applyBorder="1" applyProtection="1">
      <protection hidden="1"/>
    </xf>
    <xf numFmtId="0" fontId="18" fillId="0" borderId="7" xfId="5" applyFont="1" applyBorder="1" applyProtection="1">
      <protection hidden="1"/>
    </xf>
    <xf numFmtId="0" fontId="19" fillId="0" borderId="5" xfId="5" applyFont="1" applyBorder="1" applyAlignment="1" applyProtection="1">
      <alignment horizontal="left" indent="2"/>
      <protection hidden="1"/>
    </xf>
    <xf numFmtId="0" fontId="19" fillId="0" borderId="8" xfId="5" applyFont="1" applyBorder="1" applyAlignment="1" applyProtection="1">
      <alignment horizontal="left" indent="2"/>
      <protection hidden="1"/>
    </xf>
    <xf numFmtId="2" fontId="19" fillId="0" borderId="8" xfId="5" applyNumberFormat="1" applyFont="1" applyFill="1" applyBorder="1" applyProtection="1">
      <protection hidden="1"/>
    </xf>
    <xf numFmtId="0" fontId="19" fillId="0" borderId="15" xfId="5" applyFont="1" applyBorder="1" applyAlignment="1" applyProtection="1">
      <alignment horizontal="left" indent="2"/>
      <protection hidden="1"/>
    </xf>
    <xf numFmtId="0" fontId="19" fillId="0" borderId="0" xfId="5" applyFont="1" applyBorder="1" applyAlignment="1" applyProtection="1">
      <alignment horizontal="left" indent="2"/>
      <protection hidden="1"/>
    </xf>
    <xf numFmtId="10" fontId="19" fillId="0" borderId="1" xfId="2" applyNumberFormat="1" applyFont="1" applyFill="1" applyBorder="1" applyProtection="1">
      <protection hidden="1"/>
    </xf>
    <xf numFmtId="2" fontId="19" fillId="0" borderId="16" xfId="5" applyNumberFormat="1" applyFont="1" applyFill="1" applyBorder="1" applyProtection="1">
      <protection hidden="1"/>
    </xf>
    <xf numFmtId="0" fontId="18" fillId="0" borderId="15" xfId="5" applyFont="1" applyBorder="1" applyProtection="1">
      <protection hidden="1"/>
    </xf>
    <xf numFmtId="169" fontId="19" fillId="0" borderId="1" xfId="2" applyNumberFormat="1" applyFont="1" applyFill="1" applyBorder="1" applyProtection="1">
      <protection hidden="1"/>
    </xf>
    <xf numFmtId="0" fontId="18" fillId="0" borderId="0" xfId="5" applyFont="1" applyBorder="1" applyProtection="1">
      <protection hidden="1"/>
    </xf>
    <xf numFmtId="170" fontId="18" fillId="3" borderId="1" xfId="5" applyNumberFormat="1" applyFont="1" applyFill="1" applyBorder="1" applyProtection="1">
      <protection hidden="1"/>
    </xf>
    <xf numFmtId="169" fontId="19" fillId="0" borderId="10" xfId="5" applyNumberFormat="1" applyFont="1" applyFill="1" applyBorder="1" applyProtection="1">
      <protection hidden="1"/>
    </xf>
    <xf numFmtId="16" fontId="18" fillId="0" borderId="0" xfId="5" applyNumberFormat="1" applyFont="1" applyBorder="1" applyProtection="1">
      <protection hidden="1"/>
    </xf>
    <xf numFmtId="170" fontId="18" fillId="0" borderId="1" xfId="5" applyNumberFormat="1" applyFont="1" applyFill="1" applyBorder="1" applyProtection="1">
      <protection hidden="1"/>
    </xf>
    <xf numFmtId="169" fontId="19" fillId="0" borderId="1" xfId="5" applyNumberFormat="1" applyFont="1" applyFill="1" applyBorder="1" applyProtection="1">
      <protection hidden="1"/>
    </xf>
    <xf numFmtId="169" fontId="19" fillId="0" borderId="16" xfId="5" applyNumberFormat="1" applyFont="1" applyFill="1" applyBorder="1" applyProtection="1">
      <protection hidden="1"/>
    </xf>
    <xf numFmtId="171" fontId="18" fillId="0" borderId="1" xfId="5" applyNumberFormat="1" applyFont="1" applyFill="1" applyBorder="1" applyProtection="1">
      <protection hidden="1"/>
    </xf>
    <xf numFmtId="0" fontId="19" fillId="0" borderId="15" xfId="5" applyFont="1" applyFill="1" applyBorder="1" applyAlignment="1" applyProtection="1">
      <alignment horizontal="left" indent="2"/>
      <protection hidden="1"/>
    </xf>
    <xf numFmtId="0" fontId="19" fillId="0" borderId="0" xfId="5" applyFont="1" applyFill="1" applyBorder="1" applyAlignment="1" applyProtection="1">
      <alignment horizontal="left" indent="2"/>
      <protection hidden="1"/>
    </xf>
    <xf numFmtId="172" fontId="18" fillId="0" borderId="1" xfId="5" applyNumberFormat="1" applyFont="1" applyFill="1" applyBorder="1" applyProtection="1">
      <protection hidden="1"/>
    </xf>
    <xf numFmtId="0" fontId="19" fillId="0" borderId="16" xfId="5" applyFont="1" applyBorder="1" applyAlignment="1" applyProtection="1">
      <alignment horizontal="left" indent="2"/>
      <protection hidden="1"/>
    </xf>
    <xf numFmtId="169" fontId="18" fillId="0" borderId="1" xfId="5" applyNumberFormat="1" applyFont="1" applyFill="1" applyBorder="1" applyProtection="1">
      <protection hidden="1"/>
    </xf>
    <xf numFmtId="169" fontId="18" fillId="0" borderId="0" xfId="5" applyNumberFormat="1" applyFont="1" applyFill="1" applyBorder="1" applyProtection="1">
      <protection hidden="1"/>
    </xf>
    <xf numFmtId="0" fontId="18" fillId="7" borderId="32" xfId="5" applyFont="1" applyFill="1" applyBorder="1" applyProtection="1">
      <protection hidden="1"/>
    </xf>
    <xf numFmtId="0" fontId="18" fillId="7" borderId="2" xfId="5" applyFont="1" applyFill="1" applyBorder="1" applyProtection="1">
      <protection hidden="1"/>
    </xf>
    <xf numFmtId="0" fontId="17" fillId="0" borderId="0" xfId="5" applyFont="1" applyFill="1" applyBorder="1" applyProtection="1">
      <protection hidden="1"/>
    </xf>
    <xf numFmtId="0" fontId="18" fillId="7" borderId="9" xfId="5" applyFont="1" applyFill="1" applyBorder="1" applyProtection="1">
      <protection hidden="1"/>
    </xf>
    <xf numFmtId="10" fontId="18" fillId="7" borderId="11" xfId="5" applyNumberFormat="1" applyFont="1" applyFill="1" applyBorder="1" applyProtection="1">
      <protection hidden="1"/>
    </xf>
    <xf numFmtId="180" fontId="18" fillId="7" borderId="1" xfId="2" applyNumberFormat="1" applyFont="1" applyFill="1" applyBorder="1" applyProtection="1">
      <protection hidden="1"/>
    </xf>
    <xf numFmtId="3" fontId="19" fillId="7" borderId="2" xfId="5" applyNumberFormat="1" applyFont="1" applyFill="1" applyBorder="1" applyProtection="1">
      <protection hidden="1"/>
    </xf>
    <xf numFmtId="3" fontId="19" fillId="7" borderId="36" xfId="5" applyNumberFormat="1" applyFont="1" applyFill="1" applyBorder="1" applyProtection="1">
      <protection hidden="1"/>
    </xf>
    <xf numFmtId="180" fontId="18" fillId="5" borderId="37" xfId="2" applyNumberFormat="1" applyFont="1" applyFill="1" applyBorder="1" applyProtection="1">
      <protection hidden="1"/>
    </xf>
    <xf numFmtId="0" fontId="18" fillId="0" borderId="15" xfId="5" applyFont="1" applyFill="1" applyBorder="1" applyProtection="1">
      <protection hidden="1"/>
    </xf>
    <xf numFmtId="3" fontId="19" fillId="0" borderId="0" xfId="5" applyNumberFormat="1" applyFont="1" applyFill="1" applyBorder="1" applyProtection="1">
      <protection hidden="1"/>
    </xf>
    <xf numFmtId="180" fontId="18" fillId="0" borderId="0" xfId="2" applyNumberFormat="1" applyFont="1" applyFill="1" applyBorder="1" applyProtection="1">
      <protection hidden="1"/>
    </xf>
    <xf numFmtId="0" fontId="18" fillId="6" borderId="32" xfId="5" applyFont="1" applyFill="1" applyBorder="1" applyProtection="1">
      <protection hidden="1"/>
    </xf>
    <xf numFmtId="0" fontId="18" fillId="6" borderId="2" xfId="0" applyFont="1" applyFill="1" applyBorder="1" applyProtection="1">
      <protection hidden="1"/>
    </xf>
    <xf numFmtId="180" fontId="18" fillId="6" borderId="36" xfId="2" applyNumberFormat="1" applyFont="1" applyFill="1" applyBorder="1" applyProtection="1">
      <protection hidden="1"/>
    </xf>
    <xf numFmtId="0" fontId="22" fillId="0" borderId="0" xfId="0" applyFont="1" applyFill="1" applyProtection="1">
      <protection hidden="1"/>
    </xf>
    <xf numFmtId="0" fontId="22" fillId="0" borderId="21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25" fillId="0" borderId="0" xfId="0" applyFont="1" applyFill="1" applyProtection="1">
      <protection hidden="1"/>
    </xf>
    <xf numFmtId="0" fontId="25" fillId="0" borderId="0" xfId="0" applyFont="1" applyFill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right"/>
      <protection hidden="1"/>
    </xf>
    <xf numFmtId="167" fontId="15" fillId="0" borderId="0" xfId="5" applyNumberFormat="1" applyFont="1" applyFill="1" applyBorder="1" applyProtection="1">
      <protection hidden="1"/>
    </xf>
    <xf numFmtId="49" fontId="19" fillId="0" borderId="0" xfId="0" applyNumberFormat="1" applyFont="1" applyAlignment="1">
      <alignment horizontal="left" vertical="top" wrapText="1"/>
    </xf>
    <xf numFmtId="0" fontId="23" fillId="2" borderId="11" xfId="5" applyFont="1" applyFill="1" applyBorder="1" applyAlignment="1" applyProtection="1">
      <alignment horizontal="center"/>
      <protection locked="0"/>
    </xf>
    <xf numFmtId="0" fontId="30" fillId="0" borderId="0" xfId="5" applyFont="1" applyFill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  <xf numFmtId="49" fontId="19" fillId="0" borderId="0" xfId="0" applyNumberFormat="1" applyFont="1" applyAlignment="1">
      <alignment horizontal="left" vertical="top" wrapText="1"/>
    </xf>
  </cellXfs>
  <cellStyles count="7">
    <cellStyle name="Euro" xfId="1"/>
    <cellStyle name="Prozent" xfId="2" builtinId="5"/>
    <cellStyle name="Standard" xfId="0" builtinId="0"/>
    <cellStyle name="Standard 2" xfId="3"/>
    <cellStyle name="Standard 3" xfId="4"/>
    <cellStyle name="Standard_DCF+VOFI" xfId="5"/>
    <cellStyle name="Währung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1"/>
  </sheetPr>
  <dimension ref="A1:N171"/>
  <sheetViews>
    <sheetView windowProtection="1" showGridLines="0" tabSelected="1" zoomScale="25" zoomScaleNormal="25" zoomScaleSheetLayoutView="10" zoomScalePageLayoutView="25" workbookViewId="0">
      <selection activeCell="D6" sqref="D6:F6"/>
    </sheetView>
  </sheetViews>
  <sheetFormatPr baseColWidth="10" defaultRowHeight="30.75" customHeight="1"/>
  <cols>
    <col min="1" max="1" width="5.7109375" style="152" customWidth="1"/>
    <col min="2" max="2" width="210.7109375" style="153" customWidth="1"/>
    <col min="3" max="3" width="24.140625" style="153" customWidth="1"/>
    <col min="4" max="5" width="78.7109375" style="153" customWidth="1"/>
    <col min="6" max="6" width="55.7109375" style="153" customWidth="1"/>
    <col min="7" max="7" width="5.7109375" style="153" customWidth="1"/>
    <col min="8" max="8" width="146" style="152" customWidth="1"/>
    <col min="9" max="9" width="161.5703125" style="153" bestFit="1" customWidth="1"/>
    <col min="10" max="10" width="101.28515625" style="153" bestFit="1" customWidth="1"/>
    <col min="11" max="11" width="16.5703125" style="153" bestFit="1" customWidth="1"/>
    <col min="12" max="12" width="11.42578125" style="153"/>
    <col min="13" max="13" width="9.140625" style="153" bestFit="1" customWidth="1"/>
    <col min="14" max="16384" width="11.42578125" style="153"/>
  </cols>
  <sheetData>
    <row r="1" spans="2:14" ht="50.1" customHeight="1"/>
    <row r="2" spans="2:14" ht="73.5" customHeight="1">
      <c r="B2" s="154" t="s">
        <v>126</v>
      </c>
      <c r="C2" s="155"/>
      <c r="D2" s="155"/>
      <c r="E2" s="155"/>
      <c r="F2" s="155"/>
    </row>
    <row r="3" spans="2:14" ht="50.1" customHeight="1"/>
    <row r="4" spans="2:14" s="152" customFormat="1" ht="200.1" customHeight="1">
      <c r="B4" s="284" t="s">
        <v>130</v>
      </c>
      <c r="C4" s="284"/>
      <c r="D4" s="284"/>
      <c r="E4" s="284"/>
      <c r="F4" s="284"/>
      <c r="G4" s="156"/>
      <c r="H4" s="157"/>
      <c r="I4" s="157"/>
      <c r="J4" s="156"/>
      <c r="K4" s="156"/>
      <c r="L4" s="156"/>
      <c r="N4" s="158"/>
    </row>
    <row r="5" spans="2:14" s="152" customFormat="1" ht="99.95" customHeight="1">
      <c r="B5" s="159"/>
      <c r="C5" s="159"/>
      <c r="D5" s="156"/>
      <c r="E5" s="160"/>
      <c r="F5" s="160"/>
      <c r="G5" s="156"/>
      <c r="H5" s="157"/>
      <c r="I5" s="157"/>
      <c r="J5" s="156"/>
      <c r="K5" s="156"/>
      <c r="L5" s="156"/>
      <c r="N5" s="158"/>
    </row>
    <row r="6" spans="2:14" s="152" customFormat="1" ht="50.1" customHeight="1">
      <c r="B6" s="161" t="s">
        <v>108</v>
      </c>
      <c r="C6" s="162"/>
      <c r="D6" s="283" t="s">
        <v>114</v>
      </c>
      <c r="E6" s="283"/>
      <c r="F6" s="283"/>
      <c r="G6" s="156"/>
      <c r="H6" s="157"/>
      <c r="I6" s="157"/>
      <c r="J6" s="156"/>
      <c r="K6" s="156"/>
      <c r="L6" s="156"/>
      <c r="N6" s="158"/>
    </row>
    <row r="7" spans="2:14" s="152" customFormat="1" ht="28.5" customHeight="1">
      <c r="B7" s="161"/>
      <c r="C7" s="162"/>
      <c r="D7" s="163"/>
      <c r="E7" s="164"/>
      <c r="F7" s="165"/>
      <c r="G7" s="156"/>
      <c r="H7" s="157"/>
      <c r="I7" s="157"/>
      <c r="J7" s="156"/>
      <c r="K7" s="156"/>
      <c r="L7" s="156"/>
      <c r="N7" s="158"/>
    </row>
    <row r="8" spans="2:14" s="152" customFormat="1" ht="50.1" customHeight="1">
      <c r="B8" s="161" t="s">
        <v>90</v>
      </c>
      <c r="C8" s="162"/>
      <c r="D8" s="283" t="s">
        <v>114</v>
      </c>
      <c r="E8" s="283"/>
      <c r="F8" s="283"/>
      <c r="G8" s="156"/>
      <c r="H8" s="157"/>
      <c r="I8" s="157"/>
      <c r="J8" s="156"/>
      <c r="K8" s="156"/>
      <c r="L8" s="156"/>
      <c r="N8" s="158"/>
    </row>
    <row r="9" spans="2:14" s="152" customFormat="1" ht="50.1" customHeight="1">
      <c r="B9" s="166"/>
      <c r="C9" s="167"/>
      <c r="D9" s="167"/>
      <c r="E9" s="168"/>
      <c r="F9" s="169"/>
      <c r="G9" s="156"/>
      <c r="H9" s="157"/>
      <c r="I9" s="157"/>
      <c r="J9" s="156"/>
      <c r="K9" s="156"/>
      <c r="L9" s="156"/>
      <c r="N9" s="158"/>
    </row>
    <row r="10" spans="2:14" s="152" customFormat="1" ht="50.1" customHeight="1">
      <c r="B10" s="170" t="s">
        <v>124</v>
      </c>
      <c r="C10" s="167"/>
      <c r="D10" s="167"/>
      <c r="E10" s="168"/>
      <c r="F10" s="169"/>
      <c r="G10" s="156"/>
      <c r="H10" s="157"/>
      <c r="I10" s="157"/>
      <c r="J10" s="156"/>
      <c r="K10" s="156"/>
      <c r="L10" s="156"/>
      <c r="N10" s="158"/>
    </row>
    <row r="11" spans="2:14" ht="50.1" customHeight="1">
      <c r="B11" s="169"/>
      <c r="C11" s="169"/>
      <c r="D11" s="169"/>
      <c r="E11" s="169"/>
      <c r="F11" s="169"/>
      <c r="G11" s="152"/>
    </row>
    <row r="12" spans="2:14" ht="50.1" customHeight="1">
      <c r="B12" s="171" t="s">
        <v>0</v>
      </c>
      <c r="C12" s="172"/>
      <c r="D12" s="172"/>
      <c r="E12" s="173"/>
      <c r="F12" s="174"/>
      <c r="G12" s="152"/>
    </row>
    <row r="13" spans="2:14" ht="50.1" customHeight="1">
      <c r="B13" s="175"/>
      <c r="C13" s="176"/>
      <c r="D13" s="176"/>
      <c r="E13" s="176"/>
      <c r="F13" s="177"/>
      <c r="G13" s="152"/>
    </row>
    <row r="14" spans="2:14" ht="50.1" customHeight="1">
      <c r="B14" s="178" t="s">
        <v>115</v>
      </c>
      <c r="C14" s="172"/>
      <c r="D14" s="172"/>
      <c r="E14" s="2">
        <v>0</v>
      </c>
      <c r="F14" s="177"/>
      <c r="G14" s="152"/>
    </row>
    <row r="15" spans="2:14" ht="50.1" customHeight="1">
      <c r="B15" s="179" t="s">
        <v>121</v>
      </c>
      <c r="C15" s="169"/>
      <c r="D15" s="169"/>
      <c r="E15" s="2">
        <v>0</v>
      </c>
      <c r="F15" s="177"/>
      <c r="G15" s="152"/>
    </row>
    <row r="16" spans="2:14" ht="50.1" customHeight="1">
      <c r="B16" s="179" t="s">
        <v>122</v>
      </c>
      <c r="C16" s="169"/>
      <c r="D16" s="169"/>
      <c r="E16" s="2">
        <v>0</v>
      </c>
      <c r="F16" s="177"/>
      <c r="G16" s="152"/>
    </row>
    <row r="17" spans="2:9" ht="50.1" customHeight="1">
      <c r="B17" s="179" t="s">
        <v>116</v>
      </c>
      <c r="C17" s="169"/>
      <c r="D17" s="169"/>
      <c r="E17" s="1">
        <v>0</v>
      </c>
      <c r="F17" s="177"/>
      <c r="G17" s="152"/>
    </row>
    <row r="18" spans="2:9" ht="50.1" customHeight="1">
      <c r="B18" s="179" t="s">
        <v>117</v>
      </c>
      <c r="C18" s="169"/>
      <c r="D18" s="169"/>
      <c r="E18" s="1">
        <v>0</v>
      </c>
      <c r="F18" s="177"/>
      <c r="G18" s="152"/>
    </row>
    <row r="19" spans="2:9" ht="50.1" customHeight="1">
      <c r="B19" s="178"/>
      <c r="C19" s="172"/>
      <c r="D19" s="172"/>
      <c r="E19" s="172"/>
      <c r="F19" s="177"/>
      <c r="G19" s="152"/>
    </row>
    <row r="20" spans="2:9" ht="50.1" customHeight="1">
      <c r="B20" s="178" t="s">
        <v>123</v>
      </c>
      <c r="C20" s="172"/>
      <c r="D20" s="172"/>
      <c r="E20" s="3">
        <v>0</v>
      </c>
      <c r="F20" s="180">
        <f>E20*E14</f>
        <v>0</v>
      </c>
      <c r="G20" s="152"/>
    </row>
    <row r="21" spans="2:9" ht="50.1" customHeight="1">
      <c r="B21" s="179" t="s">
        <v>118</v>
      </c>
      <c r="C21" s="169"/>
      <c r="D21" s="169"/>
      <c r="E21" s="169"/>
      <c r="F21" s="4">
        <v>0</v>
      </c>
      <c r="G21" s="152"/>
    </row>
    <row r="22" spans="2:9" ht="50.1" customHeight="1">
      <c r="B22" s="179" t="s">
        <v>119</v>
      </c>
      <c r="C22" s="169"/>
      <c r="D22" s="169"/>
      <c r="E22" s="181" t="e">
        <f>F22/E15</f>
        <v>#DIV/0!</v>
      </c>
      <c r="F22" s="4">
        <v>0</v>
      </c>
      <c r="G22" s="152"/>
    </row>
    <row r="23" spans="2:9" ht="50.1" customHeight="1">
      <c r="B23" s="182" t="s">
        <v>120</v>
      </c>
      <c r="C23" s="183"/>
      <c r="D23" s="184"/>
      <c r="E23" s="185" t="e">
        <f>F23/E15</f>
        <v>#DIV/0!</v>
      </c>
      <c r="F23" s="186">
        <f>F20+F21+F22</f>
        <v>0</v>
      </c>
      <c r="G23" s="152"/>
    </row>
    <row r="24" spans="2:9" ht="50.1" customHeight="1">
      <c r="B24" s="187"/>
      <c r="C24" s="169"/>
      <c r="D24" s="169"/>
      <c r="E24" s="169"/>
      <c r="F24" s="177"/>
      <c r="G24" s="152"/>
    </row>
    <row r="25" spans="2:9" ht="50.1" customHeight="1">
      <c r="B25" s="171" t="s">
        <v>1</v>
      </c>
      <c r="C25" s="172"/>
      <c r="D25" s="188" t="e">
        <f>F25/F23</f>
        <v>#DIV/0!</v>
      </c>
      <c r="E25" s="189" t="e">
        <f>F25/$E$15</f>
        <v>#DIV/0!</v>
      </c>
      <c r="F25" s="180">
        <f>F23-F26-F27</f>
        <v>0</v>
      </c>
      <c r="G25" s="152"/>
    </row>
    <row r="26" spans="2:9" ht="50.1" customHeight="1">
      <c r="B26" s="187" t="s">
        <v>2</v>
      </c>
      <c r="C26" s="169"/>
      <c r="D26" s="190" t="e">
        <f>F26/F23</f>
        <v>#DIV/0!</v>
      </c>
      <c r="E26" s="191" t="e">
        <f>F26/E15</f>
        <v>#DIV/0!</v>
      </c>
      <c r="F26" s="186">
        <f>E32+E49+E57</f>
        <v>0</v>
      </c>
      <c r="G26" s="152"/>
    </row>
    <row r="27" spans="2:9" ht="50.1" customHeight="1">
      <c r="B27" s="192" t="s">
        <v>103</v>
      </c>
      <c r="C27" s="183"/>
      <c r="D27" s="193" t="e">
        <f>F27/F23</f>
        <v>#DIV/0!</v>
      </c>
      <c r="E27" s="185" t="e">
        <f>F27/E15</f>
        <v>#DIV/0!</v>
      </c>
      <c r="F27" s="194">
        <f>F45</f>
        <v>0</v>
      </c>
      <c r="G27" s="152"/>
    </row>
    <row r="28" spans="2:9" ht="50.1" customHeight="1">
      <c r="B28" s="175" t="s">
        <v>3</v>
      </c>
      <c r="C28" s="176"/>
      <c r="D28" s="195" t="e">
        <f>D25+D26+D27</f>
        <v>#DIV/0!</v>
      </c>
      <c r="E28" s="196" t="e">
        <f>E26+E25+E27</f>
        <v>#DIV/0!</v>
      </c>
      <c r="F28" s="194">
        <f>F26+F25+F27</f>
        <v>0</v>
      </c>
      <c r="G28" s="152"/>
    </row>
    <row r="29" spans="2:9" ht="50.1" customHeight="1">
      <c r="B29" s="171"/>
      <c r="C29" s="172"/>
      <c r="D29" s="172"/>
      <c r="E29" s="172"/>
      <c r="F29" s="174"/>
      <c r="G29" s="152"/>
    </row>
    <row r="30" spans="2:9" ht="50.1" customHeight="1">
      <c r="B30" s="197" t="s">
        <v>78</v>
      </c>
      <c r="C30" s="198"/>
      <c r="D30" s="199" t="e">
        <f>E30/E16</f>
        <v>#DIV/0!</v>
      </c>
      <c r="E30" s="4">
        <v>0</v>
      </c>
      <c r="F30" s="200" t="e">
        <f>IF(E30&gt;H30*E16,"über Basisförderung","")</f>
        <v>#DIV/0!</v>
      </c>
      <c r="G30" s="152"/>
      <c r="H30" s="201" t="e">
        <f>IF(E23&gt;2500,2500*0.75,0.75*E23)</f>
        <v>#DIV/0!</v>
      </c>
      <c r="I30" s="153" t="s">
        <v>84</v>
      </c>
    </row>
    <row r="31" spans="2:9" ht="50.1" customHeight="1">
      <c r="B31" s="202" t="s">
        <v>82</v>
      </c>
      <c r="C31" s="203"/>
      <c r="D31" s="204" t="e">
        <f>E31/E16</f>
        <v>#DIV/0!</v>
      </c>
      <c r="E31" s="4">
        <v>0</v>
      </c>
      <c r="F31" s="205" t="e">
        <f>IF(E31/E16&lt;I33,IF(E31/E16&lt;H33,"","über Barrierefreiheit"),"über innov. Vor.")</f>
        <v>#DIV/0!</v>
      </c>
      <c r="G31" s="152"/>
    </row>
    <row r="32" spans="2:9" ht="50.1" customHeight="1">
      <c r="B32" s="187" t="s">
        <v>79</v>
      </c>
      <c r="C32" s="169"/>
      <c r="D32" s="206"/>
      <c r="E32" s="180">
        <f>E30+E31</f>
        <v>0</v>
      </c>
      <c r="F32" s="177"/>
      <c r="G32" s="152"/>
      <c r="H32" s="207" t="s">
        <v>86</v>
      </c>
      <c r="I32" s="207" t="s">
        <v>87</v>
      </c>
    </row>
    <row r="33" spans="2:10" ht="50.1" customHeight="1">
      <c r="B33" s="187" t="s">
        <v>5</v>
      </c>
      <c r="C33" s="169"/>
      <c r="D33" s="169"/>
      <c r="E33" s="208">
        <v>0.01</v>
      </c>
      <c r="F33" s="177"/>
      <c r="G33" s="152"/>
      <c r="H33" s="209">
        <v>375</v>
      </c>
      <c r="I33" s="209" t="e">
        <f>H30*25%</f>
        <v>#DIV/0!</v>
      </c>
    </row>
    <row r="34" spans="2:10" ht="50.1" customHeight="1">
      <c r="B34" s="179" t="s">
        <v>6</v>
      </c>
      <c r="C34" s="169"/>
      <c r="D34" s="169"/>
      <c r="E34" s="210">
        <v>0</v>
      </c>
      <c r="F34" s="177"/>
      <c r="G34" s="152"/>
      <c r="H34" s="211"/>
      <c r="I34" s="212"/>
    </row>
    <row r="35" spans="2:10" ht="50.1" customHeight="1">
      <c r="B35" s="179" t="s">
        <v>113</v>
      </c>
      <c r="C35" s="169"/>
      <c r="D35" s="169"/>
      <c r="E35" s="5" t="s">
        <v>114</v>
      </c>
      <c r="F35" s="177"/>
      <c r="G35" s="152" t="s">
        <v>127</v>
      </c>
    </row>
    <row r="36" spans="2:10" ht="50.1" customHeight="1">
      <c r="B36" s="179" t="s">
        <v>8</v>
      </c>
      <c r="C36" s="169"/>
      <c r="D36" s="169"/>
      <c r="E36" s="213">
        <v>2</v>
      </c>
      <c r="F36" s="177"/>
      <c r="G36" s="152"/>
    </row>
    <row r="37" spans="2:10" ht="50.1" customHeight="1">
      <c r="B37" s="178" t="s">
        <v>125</v>
      </c>
      <c r="C37" s="172"/>
      <c r="D37" s="12">
        <v>0</v>
      </c>
      <c r="E37" s="214">
        <f>D37*E17</f>
        <v>0</v>
      </c>
      <c r="F37" s="177"/>
      <c r="G37" s="152"/>
    </row>
    <row r="38" spans="2:10" ht="50.1" customHeight="1">
      <c r="B38" s="182" t="s">
        <v>96</v>
      </c>
      <c r="C38" s="183"/>
      <c r="D38" s="215"/>
      <c r="E38" s="216">
        <v>2</v>
      </c>
      <c r="F38" s="217"/>
      <c r="G38" s="152"/>
    </row>
    <row r="39" spans="2:10" ht="50.1" customHeight="1">
      <c r="B39" s="175" t="s">
        <v>7</v>
      </c>
      <c r="C39" s="176"/>
      <c r="D39" s="218"/>
      <c r="E39" s="208">
        <v>6.2089999999999999E-2</v>
      </c>
      <c r="F39" s="177"/>
      <c r="G39" s="152"/>
    </row>
    <row r="40" spans="2:10" ht="50.1" customHeight="1">
      <c r="B40" s="187"/>
      <c r="C40" s="169"/>
      <c r="D40" s="169"/>
      <c r="E40" s="169"/>
      <c r="F40" s="177"/>
      <c r="G40" s="152"/>
      <c r="I40" s="219"/>
    </row>
    <row r="41" spans="2:10" ht="50.1" customHeight="1">
      <c r="B41" s="197" t="s">
        <v>112</v>
      </c>
      <c r="C41" s="198"/>
      <c r="D41" s="199" t="e">
        <f>E41/E16</f>
        <v>#DIV/0!</v>
      </c>
      <c r="E41" s="4">
        <v>0</v>
      </c>
      <c r="F41" s="220" t="s">
        <v>114</v>
      </c>
      <c r="G41" s="152"/>
      <c r="H41" s="219"/>
      <c r="I41" s="219"/>
      <c r="J41" s="219"/>
    </row>
    <row r="42" spans="2:10" ht="50.1" customHeight="1">
      <c r="B42" s="202" t="s">
        <v>97</v>
      </c>
      <c r="C42" s="203"/>
      <c r="D42" s="204" t="e">
        <f>E42/E16</f>
        <v>#DIV/0!</v>
      </c>
      <c r="E42" s="4">
        <v>0</v>
      </c>
      <c r="F42" s="205" t="e">
        <f>IF(E42/E17&lt;=I46,IF(E42/E17&lt;=H46,"","über KfW 55"),"über KfW 40")</f>
        <v>#DIV/0!</v>
      </c>
      <c r="G42" s="152"/>
      <c r="H42" s="219"/>
      <c r="I42" s="219"/>
    </row>
    <row r="43" spans="2:10" ht="50.1" customHeight="1">
      <c r="B43" s="221" t="s">
        <v>98</v>
      </c>
      <c r="C43" s="222"/>
      <c r="D43" s="223"/>
      <c r="E43" s="4">
        <v>0</v>
      </c>
      <c r="F43" s="205"/>
      <c r="G43" s="152"/>
    </row>
    <row r="44" spans="2:10" ht="50.1" customHeight="1">
      <c r="B44" s="202" t="s">
        <v>99</v>
      </c>
      <c r="C44" s="203"/>
      <c r="D44" s="204"/>
      <c r="E44" s="4">
        <v>0</v>
      </c>
      <c r="F44" s="205"/>
      <c r="G44" s="152"/>
    </row>
    <row r="45" spans="2:10" ht="50.1" customHeight="1">
      <c r="B45" s="192" t="s">
        <v>104</v>
      </c>
      <c r="C45" s="183"/>
      <c r="D45" s="224"/>
      <c r="E45" s="225"/>
      <c r="F45" s="186">
        <f>E41+E42+E43+E44</f>
        <v>0</v>
      </c>
      <c r="G45" s="152"/>
      <c r="H45" s="207" t="s">
        <v>85</v>
      </c>
      <c r="I45" s="207" t="s">
        <v>88</v>
      </c>
    </row>
    <row r="46" spans="2:10" ht="50.1" customHeight="1">
      <c r="B46" s="178"/>
      <c r="C46" s="226"/>
      <c r="D46" s="227"/>
      <c r="E46" s="228"/>
      <c r="F46" s="229"/>
      <c r="G46" s="152"/>
      <c r="H46" s="230">
        <v>2500</v>
      </c>
      <c r="I46" s="230">
        <v>5000</v>
      </c>
    </row>
    <row r="47" spans="2:10" ht="50.1" customHeight="1">
      <c r="B47" s="187"/>
      <c r="C47" s="169"/>
      <c r="D47" s="231"/>
      <c r="E47" s="169"/>
      <c r="F47" s="177"/>
      <c r="G47" s="152"/>
    </row>
    <row r="48" spans="2:10" ht="50.1" customHeight="1">
      <c r="B48" s="197" t="s">
        <v>76</v>
      </c>
      <c r="C48" s="198"/>
      <c r="D48" s="198"/>
      <c r="E48" s="198"/>
      <c r="F48" s="232"/>
      <c r="G48" s="152"/>
    </row>
    <row r="49" spans="1:8" ht="50.1" customHeight="1">
      <c r="B49" s="187" t="s">
        <v>4</v>
      </c>
      <c r="C49" s="169"/>
      <c r="D49" s="169"/>
      <c r="E49" s="4">
        <v>0</v>
      </c>
      <c r="F49" s="177"/>
      <c r="G49" s="152"/>
    </row>
    <row r="50" spans="1:8" ht="50.1" customHeight="1">
      <c r="B50" s="187" t="s">
        <v>5</v>
      </c>
      <c r="C50" s="169"/>
      <c r="D50" s="169"/>
      <c r="E50" s="6">
        <v>0</v>
      </c>
      <c r="F50" s="177"/>
      <c r="G50" s="152"/>
    </row>
    <row r="51" spans="1:8" ht="50.1" customHeight="1">
      <c r="B51" s="187" t="s">
        <v>6</v>
      </c>
      <c r="C51" s="169"/>
      <c r="D51" s="169"/>
      <c r="E51" s="6">
        <v>0</v>
      </c>
      <c r="F51" s="177"/>
      <c r="G51" s="152"/>
    </row>
    <row r="52" spans="1:8" ht="50.1" customHeight="1">
      <c r="B52" s="179" t="s">
        <v>113</v>
      </c>
      <c r="C52" s="169"/>
      <c r="D52" s="169"/>
      <c r="E52" s="5">
        <v>0</v>
      </c>
      <c r="F52" s="177"/>
      <c r="G52" s="152"/>
    </row>
    <row r="53" spans="1:8" ht="50.1" customHeight="1">
      <c r="B53" s="187" t="s">
        <v>7</v>
      </c>
      <c r="C53" s="169"/>
      <c r="D53" s="169"/>
      <c r="E53" s="208">
        <v>6.2089999999999999E-2</v>
      </c>
      <c r="F53" s="177"/>
      <c r="G53" s="152"/>
    </row>
    <row r="54" spans="1:8" ht="50.1" customHeight="1">
      <c r="B54" s="192" t="s">
        <v>8</v>
      </c>
      <c r="C54" s="183"/>
      <c r="D54" s="183"/>
      <c r="E54" s="5">
        <v>0</v>
      </c>
      <c r="F54" s="225"/>
      <c r="G54" s="152"/>
    </row>
    <row r="55" spans="1:8" ht="50.1" customHeight="1">
      <c r="B55" s="187"/>
      <c r="C55" s="169"/>
      <c r="D55" s="169"/>
      <c r="E55" s="169"/>
      <c r="F55" s="177"/>
      <c r="G55" s="152"/>
    </row>
    <row r="56" spans="1:8" ht="50.1" customHeight="1">
      <c r="B56" s="197" t="s">
        <v>83</v>
      </c>
      <c r="C56" s="198"/>
      <c r="D56" s="198"/>
      <c r="E56" s="198"/>
      <c r="F56" s="232"/>
      <c r="G56" s="152"/>
    </row>
    <row r="57" spans="1:8" ht="50.1" customHeight="1">
      <c r="B57" s="187" t="s">
        <v>4</v>
      </c>
      <c r="C57" s="169"/>
      <c r="D57" s="169"/>
      <c r="E57" s="4">
        <v>0</v>
      </c>
      <c r="F57" s="177"/>
      <c r="G57" s="152"/>
    </row>
    <row r="58" spans="1:8" ht="50.1" customHeight="1">
      <c r="B58" s="187" t="s">
        <v>5</v>
      </c>
      <c r="C58" s="169"/>
      <c r="D58" s="169"/>
      <c r="E58" s="6">
        <v>0</v>
      </c>
      <c r="F58" s="177"/>
      <c r="G58" s="152"/>
    </row>
    <row r="59" spans="1:8" ht="50.1" customHeight="1">
      <c r="B59" s="187" t="s">
        <v>6</v>
      </c>
      <c r="C59" s="169"/>
      <c r="D59" s="169"/>
      <c r="E59" s="6">
        <v>0</v>
      </c>
      <c r="F59" s="177"/>
      <c r="G59" s="152"/>
    </row>
    <row r="60" spans="1:8" ht="50.1" customHeight="1">
      <c r="B60" s="179" t="s">
        <v>113</v>
      </c>
      <c r="C60" s="169"/>
      <c r="D60" s="169"/>
      <c r="E60" s="5">
        <v>0</v>
      </c>
      <c r="F60" s="177"/>
      <c r="G60" s="152"/>
    </row>
    <row r="61" spans="1:8" ht="50.1" customHeight="1">
      <c r="B61" s="187" t="s">
        <v>7</v>
      </c>
      <c r="C61" s="169"/>
      <c r="D61" s="169"/>
      <c r="E61" s="208">
        <v>6.2089999999999999E-2</v>
      </c>
      <c r="F61" s="177"/>
      <c r="G61" s="152"/>
    </row>
    <row r="62" spans="1:8" ht="50.1" customHeight="1">
      <c r="B62" s="192" t="s">
        <v>8</v>
      </c>
      <c r="C62" s="183"/>
      <c r="D62" s="183"/>
      <c r="E62" s="5">
        <v>0</v>
      </c>
      <c r="F62" s="225"/>
      <c r="G62" s="152"/>
    </row>
    <row r="63" spans="1:8" s="155" customFormat="1" ht="50.1" customHeight="1">
      <c r="A63" s="233"/>
      <c r="B63" s="178"/>
      <c r="C63" s="226"/>
      <c r="D63" s="226"/>
      <c r="E63" s="234"/>
      <c r="F63" s="229"/>
      <c r="G63" s="233"/>
      <c r="H63" s="233"/>
    </row>
    <row r="64" spans="1:8" ht="50.1" customHeight="1">
      <c r="B64" s="175" t="s">
        <v>9</v>
      </c>
      <c r="C64" s="176"/>
      <c r="D64" s="176"/>
      <c r="E64" s="218"/>
      <c r="F64" s="186">
        <f>E32+E49+E57</f>
        <v>0</v>
      </c>
      <c r="G64" s="152"/>
    </row>
    <row r="65" spans="2:9" ht="50.1" customHeight="1">
      <c r="B65" s="169"/>
      <c r="C65" s="169"/>
      <c r="D65" s="169"/>
      <c r="E65" s="235"/>
      <c r="F65" s="169"/>
      <c r="G65" s="152"/>
    </row>
    <row r="66" spans="2:9" ht="50.1" customHeight="1">
      <c r="B66" s="236" t="s">
        <v>80</v>
      </c>
      <c r="C66" s="237"/>
      <c r="D66" s="238"/>
      <c r="E66" s="7">
        <v>0</v>
      </c>
      <c r="F66" s="239"/>
      <c r="G66" s="152"/>
    </row>
    <row r="67" spans="2:9" ht="50.1" customHeight="1">
      <c r="B67" s="240" t="s">
        <v>11</v>
      </c>
      <c r="C67" s="241"/>
      <c r="D67" s="241"/>
      <c r="E67" s="242">
        <v>1.2800000000000001E-2</v>
      </c>
      <c r="F67" s="243"/>
      <c r="G67" s="152"/>
    </row>
    <row r="68" spans="2:9" ht="50.1" customHeight="1">
      <c r="B68" s="244" t="s">
        <v>81</v>
      </c>
      <c r="C68" s="241"/>
      <c r="D68" s="241"/>
      <c r="E68" s="245">
        <v>0.67</v>
      </c>
      <c r="F68" s="243"/>
      <c r="G68" s="152"/>
      <c r="H68" s="286" t="s">
        <v>129</v>
      </c>
      <c r="I68" s="286"/>
    </row>
    <row r="69" spans="2:9" ht="50.1" customHeight="1">
      <c r="B69" s="244" t="s">
        <v>10</v>
      </c>
      <c r="C69" s="246"/>
      <c r="D69" s="246"/>
      <c r="E69" s="247">
        <f>E66*E68</f>
        <v>0</v>
      </c>
      <c r="F69" s="177"/>
      <c r="G69" s="152"/>
      <c r="H69" s="286"/>
      <c r="I69" s="286"/>
    </row>
    <row r="70" spans="2:9" ht="50.1" customHeight="1">
      <c r="B70" s="240" t="s">
        <v>11</v>
      </c>
      <c r="C70" s="241"/>
      <c r="D70" s="241"/>
      <c r="E70" s="242">
        <f>E67</f>
        <v>1.2800000000000001E-2</v>
      </c>
      <c r="F70" s="243"/>
      <c r="G70" s="152"/>
      <c r="H70" s="286"/>
      <c r="I70" s="286"/>
    </row>
    <row r="71" spans="2:9" ht="50.1" customHeight="1">
      <c r="B71" s="240"/>
      <c r="C71" s="241"/>
      <c r="D71" s="241"/>
      <c r="E71" s="177"/>
      <c r="F71" s="243"/>
      <c r="G71" s="152"/>
      <c r="H71" s="286"/>
      <c r="I71" s="286"/>
    </row>
    <row r="72" spans="2:9" ht="50.1" customHeight="1">
      <c r="B72" s="244" t="s">
        <v>12</v>
      </c>
      <c r="C72" s="241"/>
      <c r="D72" s="241"/>
      <c r="E72" s="248"/>
      <c r="F72" s="243"/>
      <c r="G72" s="152"/>
      <c r="H72" s="282"/>
      <c r="I72" s="282"/>
    </row>
    <row r="73" spans="2:9" ht="50.1" customHeight="1">
      <c r="B73" s="244" t="s">
        <v>13</v>
      </c>
      <c r="C73" s="249"/>
      <c r="D73" s="249"/>
      <c r="E73" s="250">
        <f>7.5*1.02</f>
        <v>7.65</v>
      </c>
      <c r="F73" s="205"/>
      <c r="G73" s="152"/>
    </row>
    <row r="74" spans="2:9" ht="50.1" customHeight="1">
      <c r="B74" s="244" t="s">
        <v>14</v>
      </c>
      <c r="C74" s="246"/>
      <c r="D74" s="246"/>
      <c r="E74" s="250">
        <f>11.25*1.02</f>
        <v>11.475</v>
      </c>
      <c r="F74" s="205"/>
      <c r="G74" s="152"/>
    </row>
    <row r="75" spans="2:9" ht="50.1" customHeight="1">
      <c r="B75" s="244" t="s">
        <v>15</v>
      </c>
      <c r="C75" s="246"/>
      <c r="D75" s="246"/>
      <c r="E75" s="250">
        <f>15*1.02</f>
        <v>15.3</v>
      </c>
      <c r="F75" s="205"/>
      <c r="G75" s="152"/>
    </row>
    <row r="76" spans="2:9" ht="50.1" customHeight="1">
      <c r="B76" s="244" t="s">
        <v>16</v>
      </c>
      <c r="C76" s="246"/>
      <c r="D76" s="246"/>
      <c r="E76" s="250">
        <f>22.5*1.02</f>
        <v>22.95</v>
      </c>
      <c r="F76" s="205"/>
      <c r="G76" s="152"/>
    </row>
    <row r="77" spans="2:9" ht="50.1" customHeight="1">
      <c r="B77" s="240" t="s">
        <v>11</v>
      </c>
      <c r="C77" s="241"/>
      <c r="D77" s="241"/>
      <c r="E77" s="251">
        <v>0.02</v>
      </c>
      <c r="F77" s="243"/>
      <c r="G77" s="152"/>
    </row>
    <row r="78" spans="2:9" ht="50.1" customHeight="1">
      <c r="B78" s="240"/>
      <c r="C78" s="241"/>
      <c r="D78" s="241"/>
      <c r="E78" s="252"/>
      <c r="F78" s="243"/>
      <c r="G78" s="152"/>
    </row>
    <row r="79" spans="2:9" ht="50.1" customHeight="1">
      <c r="B79" s="244" t="s">
        <v>93</v>
      </c>
      <c r="C79" s="246"/>
      <c r="D79" s="246"/>
      <c r="E79" s="253">
        <f>350*1.02</f>
        <v>357</v>
      </c>
      <c r="F79" s="205"/>
      <c r="G79" s="152"/>
    </row>
    <row r="80" spans="2:9" ht="50.1" customHeight="1">
      <c r="B80" s="240" t="s">
        <v>11</v>
      </c>
      <c r="C80" s="241"/>
      <c r="D80" s="241"/>
      <c r="E80" s="251">
        <v>0.02</v>
      </c>
      <c r="F80" s="243"/>
      <c r="G80" s="152"/>
    </row>
    <row r="81" spans="1:8" s="155" customFormat="1" ht="50.1" customHeight="1">
      <c r="A81" s="233"/>
      <c r="B81" s="254"/>
      <c r="C81" s="255"/>
      <c r="D81" s="255"/>
      <c r="E81" s="252"/>
      <c r="F81" s="243"/>
      <c r="G81" s="233"/>
      <c r="H81" s="233"/>
    </row>
    <row r="82" spans="1:8" ht="50.1" customHeight="1">
      <c r="B82" s="244" t="s">
        <v>17</v>
      </c>
      <c r="C82" s="246"/>
      <c r="D82" s="246"/>
      <c r="E82" s="8">
        <v>40.799999999999997</v>
      </c>
      <c r="F82" s="205"/>
      <c r="G82" s="152"/>
    </row>
    <row r="83" spans="1:8" ht="50.1" customHeight="1">
      <c r="B83" s="240" t="s">
        <v>11</v>
      </c>
      <c r="C83" s="241"/>
      <c r="D83" s="241"/>
      <c r="E83" s="251">
        <v>0.02</v>
      </c>
      <c r="F83" s="243"/>
      <c r="G83" s="152"/>
    </row>
    <row r="84" spans="1:8" ht="50.1" customHeight="1">
      <c r="B84" s="240"/>
      <c r="C84" s="241"/>
      <c r="D84" s="241"/>
      <c r="E84" s="252"/>
      <c r="F84" s="243"/>
      <c r="G84" s="152"/>
    </row>
    <row r="85" spans="1:8" ht="50.1" customHeight="1">
      <c r="B85" s="244" t="s">
        <v>18</v>
      </c>
      <c r="C85" s="241"/>
      <c r="D85" s="241"/>
      <c r="E85" s="9"/>
      <c r="F85" s="243"/>
      <c r="G85" s="152"/>
    </row>
    <row r="86" spans="1:8" ht="50.1" customHeight="1">
      <c r="B86" s="240" t="s">
        <v>11</v>
      </c>
      <c r="C86" s="241"/>
      <c r="D86" s="241"/>
      <c r="E86" s="251">
        <v>0.02</v>
      </c>
      <c r="F86" s="243"/>
      <c r="G86" s="152"/>
    </row>
    <row r="87" spans="1:8" ht="50.1" customHeight="1">
      <c r="B87" s="240"/>
      <c r="C87" s="241"/>
      <c r="D87" s="241"/>
      <c r="E87" s="252"/>
      <c r="F87" s="243"/>
      <c r="G87" s="152"/>
    </row>
    <row r="88" spans="1:8" ht="50.1" customHeight="1">
      <c r="B88" s="244" t="s">
        <v>19</v>
      </c>
      <c r="C88" s="249"/>
      <c r="D88" s="249"/>
      <c r="E88" s="256">
        <f>78.15*1.02</f>
        <v>79.713000000000008</v>
      </c>
      <c r="F88" s="205"/>
      <c r="G88" s="152"/>
    </row>
    <row r="89" spans="1:8" ht="50.1" customHeight="1">
      <c r="B89" s="240" t="s">
        <v>11</v>
      </c>
      <c r="C89" s="241"/>
      <c r="D89" s="257"/>
      <c r="E89" s="251">
        <v>0.02</v>
      </c>
      <c r="F89" s="205"/>
      <c r="G89" s="152"/>
    </row>
    <row r="90" spans="1:8" ht="50.1" customHeight="1">
      <c r="B90" s="240"/>
      <c r="C90" s="241"/>
      <c r="D90" s="241"/>
      <c r="E90" s="252"/>
      <c r="F90" s="243"/>
      <c r="G90" s="152"/>
    </row>
    <row r="91" spans="1:8" ht="50.1" customHeight="1">
      <c r="B91" s="244" t="s">
        <v>20</v>
      </c>
      <c r="C91" s="246"/>
      <c r="D91" s="246"/>
      <c r="E91" s="256">
        <f>34.47*1.02</f>
        <v>35.159399999999998</v>
      </c>
      <c r="F91" s="205"/>
      <c r="G91" s="152"/>
    </row>
    <row r="92" spans="1:8" ht="50.1" customHeight="1">
      <c r="B92" s="240" t="s">
        <v>11</v>
      </c>
      <c r="C92" s="241"/>
      <c r="D92" s="257"/>
      <c r="E92" s="251">
        <v>0.02</v>
      </c>
      <c r="F92" s="243"/>
      <c r="G92" s="152"/>
    </row>
    <row r="93" spans="1:8" s="155" customFormat="1" ht="50.1" customHeight="1">
      <c r="A93" s="233"/>
      <c r="B93" s="254"/>
      <c r="C93" s="255"/>
      <c r="D93" s="255"/>
      <c r="E93" s="252"/>
      <c r="F93" s="243"/>
      <c r="G93" s="233"/>
      <c r="H93" s="233"/>
    </row>
    <row r="94" spans="1:8" ht="50.1" customHeight="1">
      <c r="B94" s="192" t="s">
        <v>21</v>
      </c>
      <c r="C94" s="183"/>
      <c r="D94" s="183"/>
      <c r="E94" s="258">
        <v>1.4999999999999999E-2</v>
      </c>
      <c r="F94" s="177"/>
      <c r="G94" s="152"/>
    </row>
    <row r="95" spans="1:8" ht="50.1" customHeight="1">
      <c r="B95" s="187"/>
      <c r="C95" s="169"/>
      <c r="D95" s="169"/>
      <c r="E95" s="259"/>
      <c r="F95" s="177"/>
      <c r="G95" s="152"/>
    </row>
    <row r="96" spans="1:8" ht="50.1" customHeight="1">
      <c r="B96" s="175" t="s">
        <v>89</v>
      </c>
      <c r="C96" s="176"/>
      <c r="D96" s="176"/>
      <c r="E96" s="251">
        <v>0.02</v>
      </c>
      <c r="F96" s="177"/>
      <c r="G96" s="152"/>
    </row>
    <row r="97" spans="1:8" ht="50.1" customHeight="1">
      <c r="B97" s="187"/>
      <c r="C97" s="169"/>
      <c r="D97" s="169"/>
      <c r="E97" s="169"/>
      <c r="F97" s="177"/>
      <c r="G97" s="152"/>
    </row>
    <row r="98" spans="1:8" ht="50.1" customHeight="1">
      <c r="B98" s="187"/>
      <c r="C98" s="169"/>
      <c r="D98" s="169"/>
      <c r="E98" s="169"/>
      <c r="F98" s="177"/>
      <c r="G98" s="152"/>
    </row>
    <row r="99" spans="1:8" ht="50.1" customHeight="1">
      <c r="B99" s="260" t="s">
        <v>95</v>
      </c>
      <c r="C99" s="261" t="s">
        <v>109</v>
      </c>
      <c r="D99" s="11"/>
      <c r="E99" s="10">
        <v>0</v>
      </c>
      <c r="F99" s="177"/>
      <c r="G99" s="152"/>
      <c r="H99" s="262"/>
    </row>
    <row r="100" spans="1:8" s="155" customFormat="1" ht="50.1" customHeight="1">
      <c r="A100" s="233"/>
      <c r="B100" s="263" t="s">
        <v>73</v>
      </c>
      <c r="C100" s="264"/>
      <c r="D100" s="264"/>
      <c r="E100" s="265">
        <v>0.01</v>
      </c>
      <c r="F100" s="205"/>
      <c r="G100" s="233"/>
      <c r="H100" s="233"/>
    </row>
    <row r="101" spans="1:8" ht="50.1" customHeight="1" thickBot="1">
      <c r="B101" s="260" t="s">
        <v>94</v>
      </c>
      <c r="C101" s="266"/>
      <c r="D101" s="267"/>
      <c r="E101" s="268">
        <f>E99+E100</f>
        <v>0.01</v>
      </c>
      <c r="F101" s="177"/>
      <c r="G101" s="152"/>
    </row>
    <row r="102" spans="1:8" ht="50.1" customHeight="1" thickTop="1">
      <c r="B102" s="269"/>
      <c r="C102" s="270"/>
      <c r="D102" s="270"/>
      <c r="E102" s="271"/>
      <c r="F102" s="177"/>
      <c r="G102" s="152"/>
    </row>
    <row r="103" spans="1:8" ht="50.1" customHeight="1">
      <c r="B103" s="272" t="s">
        <v>77</v>
      </c>
      <c r="C103" s="273"/>
      <c r="D103" s="273"/>
      <c r="E103" s="274" t="e">
        <f>'Berechnung (Neubau)'!D79</f>
        <v>#VALUE!</v>
      </c>
      <c r="F103" s="177"/>
      <c r="G103" s="152"/>
    </row>
    <row r="104" spans="1:8" ht="50.1" customHeight="1">
      <c r="B104" s="192"/>
      <c r="C104" s="183"/>
      <c r="D104" s="183"/>
      <c r="E104" s="183"/>
      <c r="F104" s="225"/>
      <c r="G104" s="152"/>
    </row>
    <row r="105" spans="1:8" ht="49.5" customHeight="1"/>
    <row r="106" spans="1:8" ht="50.1" customHeight="1"/>
    <row r="107" spans="1:8" ht="120" customHeight="1">
      <c r="B107" s="285" t="s">
        <v>128</v>
      </c>
      <c r="C107" s="285"/>
      <c r="D107" s="285"/>
      <c r="E107" s="285"/>
      <c r="F107" s="285"/>
      <c r="G107" s="155"/>
      <c r="H107" s="233"/>
    </row>
    <row r="108" spans="1:8" ht="50.1" customHeight="1">
      <c r="B108" s="275"/>
      <c r="C108" s="275"/>
      <c r="D108" s="275"/>
      <c r="E108" s="275"/>
      <c r="F108" s="275"/>
      <c r="G108" s="155"/>
      <c r="H108" s="233"/>
    </row>
    <row r="109" spans="1:8" ht="50.1" customHeight="1">
      <c r="B109" s="275"/>
      <c r="C109" s="275"/>
      <c r="D109" s="275"/>
      <c r="E109" s="275"/>
      <c r="F109" s="275"/>
      <c r="G109" s="155"/>
      <c r="H109" s="233"/>
    </row>
    <row r="110" spans="1:8" ht="50.1" customHeight="1">
      <c r="B110" s="275"/>
      <c r="C110" s="275"/>
      <c r="D110" s="275"/>
      <c r="E110" s="275"/>
      <c r="F110" s="275"/>
      <c r="G110" s="155"/>
      <c r="H110" s="233"/>
    </row>
    <row r="111" spans="1:8" ht="50.1" customHeight="1">
      <c r="B111" s="275"/>
      <c r="C111" s="275"/>
      <c r="D111" s="275"/>
      <c r="E111" s="275"/>
      <c r="F111" s="275"/>
      <c r="G111" s="155"/>
      <c r="H111" s="233"/>
    </row>
    <row r="112" spans="1:8" ht="50.1" customHeight="1">
      <c r="B112" s="275"/>
      <c r="C112" s="275"/>
      <c r="D112" s="275"/>
      <c r="E112" s="275"/>
      <c r="F112" s="275"/>
      <c r="G112" s="155"/>
      <c r="H112" s="233"/>
    </row>
    <row r="113" spans="2:8" ht="50.1" customHeight="1">
      <c r="B113" s="275"/>
      <c r="C113" s="275"/>
      <c r="D113" s="275"/>
      <c r="E113" s="275"/>
      <c r="F113" s="275"/>
      <c r="G113" s="155"/>
      <c r="H113" s="233"/>
    </row>
    <row r="114" spans="2:8" ht="50.1" customHeight="1">
      <c r="B114" s="275"/>
      <c r="C114" s="275"/>
      <c r="D114" s="275"/>
      <c r="E114" s="275"/>
      <c r="F114" s="275"/>
      <c r="G114" s="155"/>
      <c r="H114" s="233"/>
    </row>
    <row r="115" spans="2:8" ht="50.1" customHeight="1" thickBot="1">
      <c r="B115" s="276"/>
      <c r="C115" s="277"/>
      <c r="D115" s="276"/>
      <c r="E115" s="276"/>
      <c r="F115" s="276"/>
      <c r="G115" s="155"/>
      <c r="H115" s="233"/>
    </row>
    <row r="116" spans="2:8" ht="13.5" customHeight="1">
      <c r="B116" s="275"/>
      <c r="C116" s="275"/>
      <c r="D116" s="275"/>
      <c r="E116" s="275"/>
      <c r="F116" s="275"/>
      <c r="G116" s="155"/>
      <c r="H116" s="233"/>
    </row>
    <row r="117" spans="2:8" ht="50.1" customHeight="1">
      <c r="B117" s="278" t="s">
        <v>110</v>
      </c>
      <c r="C117" s="275"/>
      <c r="D117" s="275"/>
      <c r="E117" s="275"/>
      <c r="F117" s="279" t="s">
        <v>111</v>
      </c>
      <c r="G117" s="155"/>
      <c r="H117" s="233"/>
    </row>
    <row r="118" spans="2:8" ht="50.1" customHeight="1"/>
    <row r="119" spans="2:8" ht="50.1" customHeight="1">
      <c r="B119" s="280"/>
      <c r="C119" s="152"/>
      <c r="D119" s="152"/>
      <c r="E119" s="152"/>
      <c r="F119" s="281"/>
      <c r="G119" s="152"/>
    </row>
    <row r="120" spans="2:8" ht="50.1" customHeight="1"/>
    <row r="121" spans="2:8" ht="50.1" customHeight="1"/>
    <row r="122" spans="2:8" ht="50.1" customHeight="1"/>
    <row r="123" spans="2:8" ht="50.1" customHeight="1"/>
    <row r="124" spans="2:8" ht="50.1" customHeight="1"/>
    <row r="125" spans="2:8" ht="50.1" customHeight="1"/>
    <row r="126" spans="2:8" ht="50.1" customHeight="1"/>
    <row r="127" spans="2:8" ht="50.1" customHeight="1"/>
    <row r="128" spans="2:8" ht="50.1" customHeight="1"/>
    <row r="129" ht="50.1" customHeight="1"/>
    <row r="130" ht="50.1" customHeight="1"/>
    <row r="131" ht="50.1" customHeight="1"/>
    <row r="132" ht="50.1" customHeight="1"/>
    <row r="133" ht="50.1" customHeight="1"/>
    <row r="134" ht="50.1" customHeight="1"/>
    <row r="135" ht="50.1" customHeight="1"/>
    <row r="136" ht="50.1" customHeight="1"/>
    <row r="137" ht="50.1" customHeight="1"/>
    <row r="138" ht="50.1" customHeight="1"/>
    <row r="139" ht="50.1" customHeight="1"/>
    <row r="140" ht="50.1" customHeight="1"/>
    <row r="141" ht="50.1" customHeight="1"/>
    <row r="142" ht="50.1" customHeight="1"/>
    <row r="143" ht="50.1" customHeight="1"/>
    <row r="144" ht="50.1" customHeight="1"/>
    <row r="145" ht="50.1" customHeight="1"/>
    <row r="146" ht="50.1" customHeight="1"/>
    <row r="147" ht="50.1" customHeight="1"/>
    <row r="148" ht="50.1" customHeight="1"/>
    <row r="149" ht="50.1" customHeight="1"/>
    <row r="150" ht="50.1" customHeight="1"/>
    <row r="151" ht="50.1" customHeight="1"/>
    <row r="152" ht="50.1" customHeight="1"/>
    <row r="153" ht="50.1" customHeight="1"/>
    <row r="154" ht="50.1" customHeight="1"/>
    <row r="155" ht="50.1" customHeight="1"/>
    <row r="156" ht="50.1" customHeight="1"/>
    <row r="157" ht="50.1" customHeight="1"/>
    <row r="158" ht="50.1" customHeight="1"/>
    <row r="159" ht="50.1" customHeight="1"/>
    <row r="160" ht="50.1" customHeight="1"/>
    <row r="161" ht="50.1" customHeight="1"/>
    <row r="162" ht="50.1" customHeight="1"/>
    <row r="163" ht="50.1" customHeight="1"/>
    <row r="164" ht="50.1" customHeight="1"/>
    <row r="165" ht="50.1" customHeight="1"/>
    <row r="166" ht="50.1" customHeight="1"/>
    <row r="167" ht="50.1" customHeight="1"/>
    <row r="168" ht="50.1" customHeight="1"/>
    <row r="169" ht="50.1" customHeight="1"/>
    <row r="170" ht="50.1" customHeight="1"/>
    <row r="171" ht="50.1" customHeight="1"/>
  </sheetData>
  <sheetProtection password="BA19" sheet="1" objects="1" scenarios="1" selectLockedCells="1"/>
  <mergeCells count="5">
    <mergeCell ref="D6:F6"/>
    <mergeCell ref="D8:F8"/>
    <mergeCell ref="B4:F4"/>
    <mergeCell ref="B107:F107"/>
    <mergeCell ref="H68:I71"/>
  </mergeCells>
  <phoneticPr fontId="0" type="noConversion"/>
  <printOptions verticalCentered="1"/>
  <pageMargins left="0.98425196850393704" right="0.39370078740157483" top="0.39370078740157483" bottom="0.39370078740157483" header="0.39370078740157483" footer="0.51181102362204722"/>
  <pageSetup paperSize="9" scale="19" fitToHeight="2" orientation="portrait" r:id="rId1"/>
  <headerFooter alignWithMargins="0">
    <oddHeader>&amp;R&amp;"Arial,Fett"&amp;34Datum:    &amp;D</oddHeader>
    <oddFooter>&amp;C&amp;"Arial,Standard"&amp;34Seite &amp;P von &amp;N</oddFooter>
  </headerFooter>
  <rowBreaks count="1" manualBreakCount="1">
    <brk id="64" max="5" man="1"/>
  </rowBreaks>
  <cellWatches>
    <cellWatch r="B115"/>
  </cellWatches>
  <ignoredErrors>
    <ignoredError sqref="E69:E7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1"/>
    <pageSetUpPr fitToPage="1"/>
  </sheetPr>
  <dimension ref="A1:BB191"/>
  <sheetViews>
    <sheetView windowProtection="1" showGridLines="0" topLeftCell="B1" zoomScale="115" zoomScaleNormal="115" workbookViewId="0">
      <selection activeCell="B40" sqref="B40"/>
    </sheetView>
  </sheetViews>
  <sheetFormatPr baseColWidth="10" defaultColWidth="12.5703125" defaultRowHeight="12.75" outlineLevelRow="1"/>
  <cols>
    <col min="1" max="1" width="3.7109375" style="28" hidden="1" customWidth="1"/>
    <col min="2" max="2" width="49.85546875" style="151" customWidth="1"/>
    <col min="3" max="3" width="24.42578125" style="21" customWidth="1"/>
    <col min="4" max="4" width="18.5703125" style="21" customWidth="1"/>
    <col min="5" max="5" width="12.7109375" style="21" bestFit="1" customWidth="1"/>
    <col min="6" max="6" width="11.7109375" style="21" bestFit="1" customWidth="1"/>
    <col min="7" max="7" width="11.140625" style="21" bestFit="1" customWidth="1"/>
    <col min="8" max="8" width="10.7109375" style="21" customWidth="1"/>
    <col min="9" max="9" width="11.140625" style="21" bestFit="1" customWidth="1"/>
    <col min="10" max="13" width="9.85546875" style="21" bestFit="1" customWidth="1"/>
    <col min="14" max="14" width="9.85546875" style="24" bestFit="1" customWidth="1"/>
    <col min="15" max="18" width="9.85546875" style="21" bestFit="1" customWidth="1"/>
    <col min="19" max="19" width="9.85546875" style="24" bestFit="1" customWidth="1"/>
    <col min="20" max="22" width="9.85546875" style="21" bestFit="1" customWidth="1"/>
    <col min="23" max="23" width="10.28515625" style="21" bestFit="1" customWidth="1"/>
    <col min="24" max="24" width="10.28515625" style="24" bestFit="1" customWidth="1"/>
    <col min="25" max="33" width="10.28515625" style="21" bestFit="1" customWidth="1"/>
    <col min="34" max="34" width="10.7109375" style="28" customWidth="1"/>
    <col min="35" max="16384" width="12.5703125" style="28"/>
  </cols>
  <sheetData>
    <row r="1" spans="1:43" s="21" customFormat="1">
      <c r="A1" s="13"/>
      <c r="B1" s="14"/>
      <c r="C1" s="15"/>
      <c r="D1" s="16"/>
      <c r="E1" s="15"/>
      <c r="F1" s="17"/>
      <c r="G1" s="17"/>
      <c r="H1" s="18">
        <f>'Eingabeblatt Neubau'!E8</f>
        <v>0</v>
      </c>
      <c r="I1" s="15"/>
      <c r="J1" s="15"/>
      <c r="K1" s="17"/>
      <c r="L1" s="19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3" s="21" customFormat="1">
      <c r="A2" s="22"/>
      <c r="B2" s="23"/>
      <c r="C2" s="24"/>
      <c r="D2" s="25"/>
      <c r="E2" s="24"/>
      <c r="H2" s="24"/>
      <c r="I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43" s="21" customFormat="1">
      <c r="A3" s="22"/>
      <c r="B3" s="23"/>
      <c r="E3" s="24"/>
      <c r="F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43">
      <c r="A4" s="22"/>
      <c r="B4" s="22"/>
      <c r="C4" s="26" t="s">
        <v>23</v>
      </c>
      <c r="D4" s="27">
        <f>'Eingabeblatt Neubau'!E20</f>
        <v>0</v>
      </c>
      <c r="N4" s="25"/>
      <c r="O4" s="24"/>
      <c r="P4" s="25"/>
      <c r="Q4" s="25"/>
      <c r="T4" s="24"/>
      <c r="U4" s="24"/>
      <c r="V4" s="24"/>
      <c r="W4" s="24"/>
      <c r="Y4" s="24"/>
      <c r="Z4" s="24"/>
      <c r="AA4" s="24"/>
      <c r="AB4" s="24"/>
      <c r="AC4" s="24"/>
      <c r="AD4" s="24"/>
      <c r="AE4" s="24"/>
      <c r="AF4" s="24"/>
      <c r="AG4" s="24"/>
      <c r="AH4" s="21"/>
      <c r="AI4" s="21"/>
    </row>
    <row r="5" spans="1:43" ht="13.5" thickBot="1">
      <c r="A5" s="22"/>
      <c r="B5" s="22"/>
      <c r="C5" s="29" t="s">
        <v>25</v>
      </c>
      <c r="D5" s="30" t="e">
        <f>'Eingabeblatt Neubau'!E22</f>
        <v>#DIV/0!</v>
      </c>
      <c r="E5" s="31"/>
      <c r="F5" s="31"/>
      <c r="N5" s="25"/>
      <c r="O5" s="24"/>
      <c r="P5" s="25"/>
      <c r="Q5" s="25"/>
      <c r="T5" s="24"/>
      <c r="U5" s="24"/>
      <c r="V5" s="24"/>
      <c r="W5" s="24"/>
      <c r="Y5" s="24"/>
      <c r="Z5" s="24"/>
      <c r="AA5" s="24"/>
      <c r="AB5" s="24"/>
      <c r="AC5" s="24"/>
      <c r="AD5" s="24"/>
      <c r="AE5" s="24"/>
      <c r="AF5" s="24"/>
      <c r="AG5" s="24"/>
      <c r="AH5" s="21"/>
      <c r="AI5" s="21"/>
    </row>
    <row r="6" spans="1:43">
      <c r="A6" s="22"/>
      <c r="B6" s="22"/>
      <c r="C6" s="26" t="s">
        <v>23</v>
      </c>
      <c r="D6" s="32">
        <f>'Eingabeblatt Neubau'!F20</f>
        <v>0</v>
      </c>
      <c r="E6" s="33" t="s">
        <v>27</v>
      </c>
      <c r="F6" s="32">
        <f>'Eingabeblatt Neubau'!F25</f>
        <v>0</v>
      </c>
      <c r="H6" s="34" t="s">
        <v>22</v>
      </c>
      <c r="I6" s="35"/>
      <c r="J6" s="36">
        <f>'Eingabeblatt Neubau'!E14</f>
        <v>0</v>
      </c>
      <c r="N6" s="25"/>
      <c r="O6" s="24"/>
      <c r="P6" s="25"/>
      <c r="Q6" s="25"/>
      <c r="T6" s="24"/>
      <c r="U6" s="24"/>
      <c r="V6" s="24"/>
      <c r="W6" s="24"/>
      <c r="Y6" s="24"/>
      <c r="Z6" s="24"/>
      <c r="AA6" s="24"/>
      <c r="AB6" s="24"/>
      <c r="AC6" s="24"/>
      <c r="AD6" s="24"/>
      <c r="AE6" s="24"/>
      <c r="AF6" s="24"/>
      <c r="AG6" s="24"/>
      <c r="AH6" s="21"/>
      <c r="AI6" s="21"/>
    </row>
    <row r="7" spans="1:43" s="21" customFormat="1">
      <c r="A7" s="22"/>
      <c r="B7" s="22"/>
      <c r="C7" s="37" t="s">
        <v>28</v>
      </c>
      <c r="D7" s="38">
        <f>'Eingabeblatt Neubau'!F21</f>
        <v>0</v>
      </c>
      <c r="E7" s="39" t="s">
        <v>29</v>
      </c>
      <c r="F7" s="38">
        <f>'Eingabeblatt Neubau'!F26</f>
        <v>0</v>
      </c>
      <c r="H7" s="40" t="s">
        <v>24</v>
      </c>
      <c r="I7" s="41"/>
      <c r="J7" s="42">
        <f>'Eingabeblatt Neubau'!E17</f>
        <v>0</v>
      </c>
      <c r="M7" s="25"/>
      <c r="N7" s="25"/>
      <c r="O7" s="24"/>
      <c r="P7" s="25"/>
      <c r="Q7" s="25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43" s="21" customFormat="1">
      <c r="A8" s="22"/>
      <c r="B8" s="22"/>
      <c r="C8" s="43" t="s">
        <v>25</v>
      </c>
      <c r="D8" s="44">
        <f>'Eingabeblatt Neubau'!F22</f>
        <v>0</v>
      </c>
      <c r="E8" s="39" t="s">
        <v>75</v>
      </c>
      <c r="F8" s="44">
        <f>'Eingabeblatt Neubau'!F27</f>
        <v>0</v>
      </c>
      <c r="H8" s="23" t="s">
        <v>26</v>
      </c>
      <c r="J8" s="45">
        <f>'Eingabeblatt Neubau'!E15</f>
        <v>0</v>
      </c>
      <c r="M8" s="24"/>
      <c r="N8" s="25"/>
      <c r="P8" s="46"/>
      <c r="S8" s="46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43" s="21" customFormat="1" ht="13.5" thickBot="1">
      <c r="A9" s="22"/>
      <c r="B9" s="22"/>
      <c r="C9" s="47" t="s">
        <v>31</v>
      </c>
      <c r="D9" s="44">
        <f>D6+D7+D8</f>
        <v>0</v>
      </c>
      <c r="E9" s="48"/>
      <c r="F9" s="44">
        <f>F8+F6+F7</f>
        <v>0</v>
      </c>
      <c r="G9" s="49"/>
      <c r="H9" s="50" t="s">
        <v>30</v>
      </c>
      <c r="I9" s="51"/>
      <c r="J9" s="52">
        <f>'Eingabeblatt Neubau'!E18</f>
        <v>0</v>
      </c>
      <c r="L9" s="46"/>
      <c r="M9" s="24"/>
      <c r="N9" s="25"/>
      <c r="P9" s="46"/>
      <c r="S9" s="46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43" s="21" customFormat="1">
      <c r="A10" s="22"/>
      <c r="B10" s="22"/>
      <c r="C10" s="53"/>
      <c r="D10" s="54"/>
      <c r="E10" s="54"/>
      <c r="F10" s="55"/>
      <c r="G10" s="49"/>
      <c r="I10" s="24"/>
      <c r="J10" s="25"/>
      <c r="L10" s="46"/>
      <c r="M10" s="24"/>
      <c r="N10" s="25"/>
      <c r="P10" s="46"/>
      <c r="S10" s="46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43" s="21" customFormat="1">
      <c r="A11" s="22"/>
      <c r="B11" s="22"/>
      <c r="G11" s="49"/>
      <c r="I11" s="24"/>
      <c r="J11" s="25"/>
      <c r="L11" s="46"/>
      <c r="M11" s="24"/>
      <c r="N11" s="25"/>
      <c r="P11" s="46"/>
      <c r="S11" s="46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43">
      <c r="A12" s="22"/>
      <c r="B12" s="56" t="s">
        <v>32</v>
      </c>
      <c r="C12" s="57"/>
      <c r="D12" s="58">
        <v>1</v>
      </c>
      <c r="E12" s="58">
        <v>2</v>
      </c>
      <c r="F12" s="58">
        <v>3</v>
      </c>
      <c r="G12" s="58">
        <v>4</v>
      </c>
      <c r="H12" s="58">
        <v>5</v>
      </c>
      <c r="I12" s="58">
        <v>6</v>
      </c>
      <c r="J12" s="58">
        <v>7</v>
      </c>
      <c r="K12" s="58">
        <v>8</v>
      </c>
      <c r="L12" s="58">
        <v>9</v>
      </c>
      <c r="M12" s="58">
        <v>10</v>
      </c>
      <c r="N12" s="58">
        <v>11</v>
      </c>
      <c r="O12" s="58">
        <v>12</v>
      </c>
      <c r="P12" s="58">
        <v>13</v>
      </c>
      <c r="Q12" s="58">
        <v>14</v>
      </c>
      <c r="R12" s="58">
        <v>15</v>
      </c>
      <c r="S12" s="58">
        <v>16</v>
      </c>
      <c r="T12" s="58">
        <v>17</v>
      </c>
      <c r="U12" s="58">
        <v>18</v>
      </c>
      <c r="V12" s="58">
        <v>19</v>
      </c>
      <c r="W12" s="58">
        <v>20</v>
      </c>
      <c r="X12" s="58">
        <v>21</v>
      </c>
      <c r="Y12" s="58">
        <v>22</v>
      </c>
      <c r="Z12" s="58">
        <v>23</v>
      </c>
      <c r="AA12" s="58">
        <v>24</v>
      </c>
      <c r="AB12" s="58">
        <v>25</v>
      </c>
      <c r="AC12" s="58">
        <v>26</v>
      </c>
      <c r="AD12" s="58">
        <v>27</v>
      </c>
      <c r="AE12" s="58">
        <v>28</v>
      </c>
      <c r="AF12" s="58">
        <v>29</v>
      </c>
      <c r="AG12" s="58">
        <v>30</v>
      </c>
      <c r="AH12" s="58">
        <v>31</v>
      </c>
      <c r="AI12" s="58">
        <v>32</v>
      </c>
      <c r="AJ12" s="58">
        <v>33</v>
      </c>
      <c r="AK12" s="58">
        <v>34</v>
      </c>
      <c r="AL12" s="58">
        <v>35</v>
      </c>
      <c r="AM12" s="58">
        <v>36</v>
      </c>
      <c r="AN12" s="58">
        <v>37</v>
      </c>
      <c r="AO12" s="58">
        <v>38</v>
      </c>
      <c r="AP12" s="58">
        <v>39</v>
      </c>
      <c r="AQ12" s="58">
        <v>40</v>
      </c>
    </row>
    <row r="13" spans="1:43" s="62" customFormat="1" ht="13.5" thickBot="1">
      <c r="A13" s="59"/>
      <c r="B13" s="60" t="s">
        <v>33</v>
      </c>
      <c r="C13" s="61"/>
      <c r="D13" s="61">
        <f>'Eingabeblatt Neubau'!E12</f>
        <v>0</v>
      </c>
      <c r="E13" s="61">
        <f t="shared" ref="E13:AQ13" si="0">D13+1</f>
        <v>1</v>
      </c>
      <c r="F13" s="61">
        <f t="shared" si="0"/>
        <v>2</v>
      </c>
      <c r="G13" s="61">
        <f t="shared" si="0"/>
        <v>3</v>
      </c>
      <c r="H13" s="61">
        <f t="shared" si="0"/>
        <v>4</v>
      </c>
      <c r="I13" s="61">
        <f t="shared" si="0"/>
        <v>5</v>
      </c>
      <c r="J13" s="61">
        <f t="shared" si="0"/>
        <v>6</v>
      </c>
      <c r="K13" s="61">
        <f t="shared" si="0"/>
        <v>7</v>
      </c>
      <c r="L13" s="61">
        <f t="shared" si="0"/>
        <v>8</v>
      </c>
      <c r="M13" s="61">
        <f t="shared" si="0"/>
        <v>9</v>
      </c>
      <c r="N13" s="61">
        <f t="shared" si="0"/>
        <v>10</v>
      </c>
      <c r="O13" s="61">
        <f t="shared" si="0"/>
        <v>11</v>
      </c>
      <c r="P13" s="61">
        <f t="shared" si="0"/>
        <v>12</v>
      </c>
      <c r="Q13" s="61">
        <f t="shared" si="0"/>
        <v>13</v>
      </c>
      <c r="R13" s="61">
        <f t="shared" si="0"/>
        <v>14</v>
      </c>
      <c r="S13" s="61">
        <f t="shared" si="0"/>
        <v>15</v>
      </c>
      <c r="T13" s="61">
        <f t="shared" si="0"/>
        <v>16</v>
      </c>
      <c r="U13" s="61">
        <f t="shared" si="0"/>
        <v>17</v>
      </c>
      <c r="V13" s="61">
        <f t="shared" si="0"/>
        <v>18</v>
      </c>
      <c r="W13" s="61">
        <f t="shared" si="0"/>
        <v>19</v>
      </c>
      <c r="X13" s="61">
        <f t="shared" si="0"/>
        <v>20</v>
      </c>
      <c r="Y13" s="61">
        <f t="shared" si="0"/>
        <v>21</v>
      </c>
      <c r="Z13" s="61">
        <f t="shared" si="0"/>
        <v>22</v>
      </c>
      <c r="AA13" s="61">
        <f t="shared" si="0"/>
        <v>23</v>
      </c>
      <c r="AB13" s="61">
        <f t="shared" si="0"/>
        <v>24</v>
      </c>
      <c r="AC13" s="61">
        <f t="shared" si="0"/>
        <v>25</v>
      </c>
      <c r="AD13" s="61">
        <f t="shared" si="0"/>
        <v>26</v>
      </c>
      <c r="AE13" s="61">
        <f t="shared" si="0"/>
        <v>27</v>
      </c>
      <c r="AF13" s="61">
        <f t="shared" si="0"/>
        <v>28</v>
      </c>
      <c r="AG13" s="61">
        <f t="shared" si="0"/>
        <v>29</v>
      </c>
      <c r="AH13" s="61">
        <f t="shared" si="0"/>
        <v>30</v>
      </c>
      <c r="AI13" s="61">
        <f t="shared" si="0"/>
        <v>31</v>
      </c>
      <c r="AJ13" s="61">
        <f t="shared" si="0"/>
        <v>32</v>
      </c>
      <c r="AK13" s="61">
        <f t="shared" si="0"/>
        <v>33</v>
      </c>
      <c r="AL13" s="61">
        <f t="shared" si="0"/>
        <v>34</v>
      </c>
      <c r="AM13" s="61">
        <f t="shared" si="0"/>
        <v>35</v>
      </c>
      <c r="AN13" s="61">
        <f t="shared" si="0"/>
        <v>36</v>
      </c>
      <c r="AO13" s="61">
        <f t="shared" si="0"/>
        <v>37</v>
      </c>
      <c r="AP13" s="61">
        <f t="shared" si="0"/>
        <v>38</v>
      </c>
      <c r="AQ13" s="61">
        <f t="shared" si="0"/>
        <v>39</v>
      </c>
    </row>
    <row r="14" spans="1:43" ht="15.75">
      <c r="A14" s="63"/>
      <c r="B14" s="64" t="s">
        <v>34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</row>
    <row r="15" spans="1:43" hidden="1">
      <c r="A15" s="66"/>
      <c r="B15" s="67" t="s">
        <v>35</v>
      </c>
      <c r="C15" s="68">
        <v>0.1</v>
      </c>
      <c r="D15" s="69" t="e">
        <f>IF(('Eingabeblatt Neubau'!$E$35+1)&gt;='Berechnung (Neubau)'!D12,100%,'Berechnung (Neubau)'!C15*(1-'Berechnung (Neubau)'!$C$15))</f>
        <v>#VALUE!</v>
      </c>
      <c r="E15" s="69" t="e">
        <f>IF(('Eingabeblatt Neubau'!$E$35+1)&gt;='Berechnung (Neubau)'!E12,100%,'Berechnung (Neubau)'!D15*(1-'Berechnung (Neubau)'!$C$15))</f>
        <v>#VALUE!</v>
      </c>
      <c r="F15" s="69" t="e">
        <f>IF(('Eingabeblatt Neubau'!$E$35+1)&gt;='Berechnung (Neubau)'!F12,100%,'Berechnung (Neubau)'!E15*(1-'Berechnung (Neubau)'!$C$15))</f>
        <v>#VALUE!</v>
      </c>
      <c r="G15" s="69" t="e">
        <f>IF(('Eingabeblatt Neubau'!$E$35+1)&gt;='Berechnung (Neubau)'!G12,100%,'Berechnung (Neubau)'!F15*(1-'Berechnung (Neubau)'!$C$15))</f>
        <v>#VALUE!</v>
      </c>
      <c r="H15" s="69" t="e">
        <f>IF(('Eingabeblatt Neubau'!$E$35+1)&gt;='Berechnung (Neubau)'!H12,100%,'Berechnung (Neubau)'!G15*(1-'Berechnung (Neubau)'!$C$15))</f>
        <v>#VALUE!</v>
      </c>
      <c r="I15" s="69" t="e">
        <f>IF(('Eingabeblatt Neubau'!$E$35+1)&gt;='Berechnung (Neubau)'!I12,100%,'Berechnung (Neubau)'!H15*(1-'Berechnung (Neubau)'!$C$15))</f>
        <v>#VALUE!</v>
      </c>
      <c r="J15" s="69" t="e">
        <f>IF(('Eingabeblatt Neubau'!$E$35+1)&gt;='Berechnung (Neubau)'!J12,100%,'Berechnung (Neubau)'!I15*(1-'Berechnung (Neubau)'!$C$15))</f>
        <v>#VALUE!</v>
      </c>
      <c r="K15" s="69" t="e">
        <f>IF(('Eingabeblatt Neubau'!$E$35+1)&gt;='Berechnung (Neubau)'!K12,100%,'Berechnung (Neubau)'!J15*(1-'Berechnung (Neubau)'!$C$15))</f>
        <v>#VALUE!</v>
      </c>
      <c r="L15" s="69" t="e">
        <f>IF(('Eingabeblatt Neubau'!$E$35+1)&gt;='Berechnung (Neubau)'!L12,100%,'Berechnung (Neubau)'!K15*(1-'Berechnung (Neubau)'!$C$15))</f>
        <v>#VALUE!</v>
      </c>
      <c r="M15" s="69" t="e">
        <f>IF(('Eingabeblatt Neubau'!$E$35+1)&gt;='Berechnung (Neubau)'!M12,100%,'Berechnung (Neubau)'!L15*(1-'Berechnung (Neubau)'!$C$15))</f>
        <v>#VALUE!</v>
      </c>
      <c r="N15" s="69" t="e">
        <f>IF(('Eingabeblatt Neubau'!$E$35+1)&gt;='Berechnung (Neubau)'!N12,100%,'Berechnung (Neubau)'!M15*(1-'Berechnung (Neubau)'!$C$15))</f>
        <v>#VALUE!</v>
      </c>
      <c r="O15" s="69" t="e">
        <f>IF(('Eingabeblatt Neubau'!$E$35+1)&gt;='Berechnung (Neubau)'!O12,100%,'Berechnung (Neubau)'!N15*(1-'Berechnung (Neubau)'!$C$15))</f>
        <v>#VALUE!</v>
      </c>
      <c r="P15" s="69" t="e">
        <f>IF(('Eingabeblatt Neubau'!$E$35+1)&gt;='Berechnung (Neubau)'!P12,100%,'Berechnung (Neubau)'!O15*(1-'Berechnung (Neubau)'!$C$15))</f>
        <v>#VALUE!</v>
      </c>
      <c r="Q15" s="69" t="e">
        <f>IF(('Eingabeblatt Neubau'!$E$35+1)&gt;='Berechnung (Neubau)'!Q12,100%,'Berechnung (Neubau)'!P15*(1-'Berechnung (Neubau)'!$C$15))</f>
        <v>#VALUE!</v>
      </c>
      <c r="R15" s="69" t="e">
        <f>IF(('Eingabeblatt Neubau'!$E$35+1)&gt;='Berechnung (Neubau)'!R12,100%,'Berechnung (Neubau)'!Q15*(1-'Berechnung (Neubau)'!$C$15))</f>
        <v>#VALUE!</v>
      </c>
      <c r="S15" s="69" t="e">
        <f>IF(('Eingabeblatt Neubau'!$E$35+1)&gt;='Berechnung (Neubau)'!S12,100%,'Berechnung (Neubau)'!R15*(1-'Berechnung (Neubau)'!$C$15))</f>
        <v>#VALUE!</v>
      </c>
      <c r="T15" s="69" t="e">
        <f>IF(('Eingabeblatt Neubau'!$E$35+1)&gt;='Berechnung (Neubau)'!T12,100%,'Berechnung (Neubau)'!S15*(1-'Berechnung (Neubau)'!$C$15))</f>
        <v>#VALUE!</v>
      </c>
      <c r="U15" s="69" t="e">
        <f>IF(('Eingabeblatt Neubau'!$E$35+1)&gt;='Berechnung (Neubau)'!U12,100%,'Berechnung (Neubau)'!T15*(1-'Berechnung (Neubau)'!$C$15))</f>
        <v>#VALUE!</v>
      </c>
      <c r="V15" s="69" t="e">
        <f>IF(('Eingabeblatt Neubau'!$E$35+1)&gt;='Berechnung (Neubau)'!V12,100%,'Berechnung (Neubau)'!U15*(1-'Berechnung (Neubau)'!$C$15))</f>
        <v>#VALUE!</v>
      </c>
      <c r="W15" s="69" t="e">
        <f>IF(('Eingabeblatt Neubau'!$E$35+1)&gt;='Berechnung (Neubau)'!W12,100%,'Berechnung (Neubau)'!V15*(1-'Berechnung (Neubau)'!$C$15))</f>
        <v>#VALUE!</v>
      </c>
      <c r="X15" s="69" t="e">
        <f>IF(('Eingabeblatt Neubau'!$E$35+1)&gt;='Berechnung (Neubau)'!X12,100%,'Berechnung (Neubau)'!W15*(1-'Berechnung (Neubau)'!$C$15))</f>
        <v>#VALUE!</v>
      </c>
      <c r="Y15" s="69" t="e">
        <f>IF(('Eingabeblatt Neubau'!$E$35+1)&gt;='Berechnung (Neubau)'!Y12,100%,'Berechnung (Neubau)'!X15*(1-'Berechnung (Neubau)'!$C$15))</f>
        <v>#VALUE!</v>
      </c>
      <c r="Z15" s="69" t="e">
        <f>IF(('Eingabeblatt Neubau'!$E$35+1)&gt;='Berechnung (Neubau)'!Z12,100%,'Berechnung (Neubau)'!Y15*(1-'Berechnung (Neubau)'!$C$15))</f>
        <v>#VALUE!</v>
      </c>
      <c r="AA15" s="69" t="e">
        <f>IF(('Eingabeblatt Neubau'!$E$35+1)&gt;='Berechnung (Neubau)'!AA12,100%,'Berechnung (Neubau)'!Z15*(1-'Berechnung (Neubau)'!$C$15))</f>
        <v>#VALUE!</v>
      </c>
      <c r="AB15" s="69" t="e">
        <f>IF(('Eingabeblatt Neubau'!$E$35+1)&gt;='Berechnung (Neubau)'!AB12,100%,'Berechnung (Neubau)'!AA15*(1-'Berechnung (Neubau)'!$C$15))</f>
        <v>#VALUE!</v>
      </c>
      <c r="AC15" s="69" t="e">
        <f>IF(('Eingabeblatt Neubau'!$E$35+1)&gt;='Berechnung (Neubau)'!AC12,100%,'Berechnung (Neubau)'!AB15*(1-'Berechnung (Neubau)'!$C$15))</f>
        <v>#VALUE!</v>
      </c>
      <c r="AD15" s="69" t="e">
        <f>IF(('Eingabeblatt Neubau'!$E$35+1)&gt;='Berechnung (Neubau)'!AD12,100%,'Berechnung (Neubau)'!AC15*(1-'Berechnung (Neubau)'!$C$15))</f>
        <v>#VALUE!</v>
      </c>
      <c r="AE15" s="69" t="e">
        <f>IF(('Eingabeblatt Neubau'!$E$35+1)&gt;='Berechnung (Neubau)'!AE12,100%,'Berechnung (Neubau)'!AD15*(1-'Berechnung (Neubau)'!$C$15))</f>
        <v>#VALUE!</v>
      </c>
      <c r="AF15" s="69" t="e">
        <f>IF(('Eingabeblatt Neubau'!$E$35+1)&gt;='Berechnung (Neubau)'!AF12,100%,'Berechnung (Neubau)'!AE15*(1-'Berechnung (Neubau)'!$C$15))</f>
        <v>#VALUE!</v>
      </c>
      <c r="AG15" s="69" t="e">
        <f>IF(('Eingabeblatt Neubau'!$E$35+1)&gt;='Berechnung (Neubau)'!AG12,100%,'Berechnung (Neubau)'!AF15*(1-'Berechnung (Neubau)'!$C$15))</f>
        <v>#VALUE!</v>
      </c>
      <c r="AH15" s="69" t="e">
        <f>IF(('Eingabeblatt Neubau'!$E$35+1)&gt;='Berechnung (Neubau)'!AH12,100%,'Berechnung (Neubau)'!AG15*(1-'Berechnung (Neubau)'!$C$15))</f>
        <v>#VALUE!</v>
      </c>
      <c r="AI15" s="69" t="e">
        <f>IF(('Eingabeblatt Neubau'!$E$35+1)&gt;='Berechnung (Neubau)'!AI12,100%,'Berechnung (Neubau)'!AH15*(1-'Berechnung (Neubau)'!$C$15))</f>
        <v>#VALUE!</v>
      </c>
      <c r="AJ15" s="69" t="e">
        <f>IF(('Eingabeblatt Neubau'!$E$35+1)&gt;='Berechnung (Neubau)'!AJ12,100%,'Berechnung (Neubau)'!AI15*(1-'Berechnung (Neubau)'!$C$15))</f>
        <v>#VALUE!</v>
      </c>
      <c r="AK15" s="69" t="e">
        <f>IF(('Eingabeblatt Neubau'!$E$35+1)&gt;='Berechnung (Neubau)'!AK12,100%,'Berechnung (Neubau)'!AJ15*(1-'Berechnung (Neubau)'!$C$15))</f>
        <v>#VALUE!</v>
      </c>
      <c r="AL15" s="69" t="e">
        <f>IF(('Eingabeblatt Neubau'!$E$35+1)&gt;='Berechnung (Neubau)'!AL12,100%,'Berechnung (Neubau)'!AK15*(1-'Berechnung (Neubau)'!$C$15))</f>
        <v>#VALUE!</v>
      </c>
      <c r="AM15" s="69" t="e">
        <f>IF(('Eingabeblatt Neubau'!$E$35+1)&gt;='Berechnung (Neubau)'!AM12,100%,'Berechnung (Neubau)'!AL15*(1-'Berechnung (Neubau)'!$C$15))</f>
        <v>#VALUE!</v>
      </c>
      <c r="AN15" s="69" t="e">
        <f>IF(('Eingabeblatt Neubau'!$E$35+1)&gt;='Berechnung (Neubau)'!AN12,100%,'Berechnung (Neubau)'!AM15*(1-'Berechnung (Neubau)'!$C$15))</f>
        <v>#VALUE!</v>
      </c>
      <c r="AO15" s="69" t="e">
        <f>IF(('Eingabeblatt Neubau'!$E$35+1)&gt;='Berechnung (Neubau)'!AO12,100%,'Berechnung (Neubau)'!AN15*(1-'Berechnung (Neubau)'!$C$15))</f>
        <v>#VALUE!</v>
      </c>
      <c r="AP15" s="69" t="e">
        <f>IF(('Eingabeblatt Neubau'!$E$35+1)&gt;='Berechnung (Neubau)'!AP12,100%,'Berechnung (Neubau)'!AO15*(1-'Berechnung (Neubau)'!$C$15))</f>
        <v>#VALUE!</v>
      </c>
      <c r="AQ15" s="69" t="e">
        <f>IF(('Eingabeblatt Neubau'!$E$35+1)&gt;='Berechnung (Neubau)'!AQ12,100%,'Berechnung (Neubau)'!AP15*(1-'Berechnung (Neubau)'!$C$15))</f>
        <v>#VALUE!</v>
      </c>
    </row>
    <row r="16" spans="1:43" outlineLevel="1">
      <c r="A16" s="66"/>
      <c r="B16" s="70"/>
      <c r="C16" s="71"/>
      <c r="D16" s="72" t="s">
        <v>36</v>
      </c>
      <c r="E16" s="72" t="s">
        <v>36</v>
      </c>
      <c r="F16" s="72" t="s">
        <v>36</v>
      </c>
      <c r="G16" s="72" t="s">
        <v>36</v>
      </c>
      <c r="H16" s="72" t="s">
        <v>36</v>
      </c>
      <c r="I16" s="72" t="s">
        <v>36</v>
      </c>
      <c r="J16" s="72" t="s">
        <v>36</v>
      </c>
      <c r="K16" s="72" t="s">
        <v>36</v>
      </c>
      <c r="L16" s="72" t="s">
        <v>36</v>
      </c>
      <c r="M16" s="72" t="s">
        <v>36</v>
      </c>
      <c r="N16" s="72" t="s">
        <v>36</v>
      </c>
      <c r="O16" s="72" t="s">
        <v>36</v>
      </c>
      <c r="P16" s="72" t="s">
        <v>36</v>
      </c>
      <c r="Q16" s="72" t="s">
        <v>36</v>
      </c>
      <c r="R16" s="72" t="s">
        <v>36</v>
      </c>
      <c r="S16" s="72" t="s">
        <v>36</v>
      </c>
      <c r="T16" s="72" t="s">
        <v>36</v>
      </c>
      <c r="U16" s="72" t="s">
        <v>36</v>
      </c>
      <c r="V16" s="72" t="s">
        <v>36</v>
      </c>
      <c r="W16" s="72" t="s">
        <v>36</v>
      </c>
      <c r="X16" s="72" t="s">
        <v>36</v>
      </c>
      <c r="Y16" s="72" t="s">
        <v>36</v>
      </c>
      <c r="Z16" s="72" t="s">
        <v>36</v>
      </c>
      <c r="AA16" s="72" t="s">
        <v>36</v>
      </c>
      <c r="AB16" s="72" t="s">
        <v>36</v>
      </c>
      <c r="AC16" s="72" t="s">
        <v>36</v>
      </c>
      <c r="AD16" s="72" t="s">
        <v>36</v>
      </c>
      <c r="AE16" s="72" t="s">
        <v>36</v>
      </c>
      <c r="AF16" s="72" t="s">
        <v>36</v>
      </c>
      <c r="AG16" s="72" t="s">
        <v>36</v>
      </c>
      <c r="AH16" s="72" t="s">
        <v>36</v>
      </c>
      <c r="AI16" s="72" t="s">
        <v>36</v>
      </c>
      <c r="AJ16" s="72" t="s">
        <v>36</v>
      </c>
      <c r="AK16" s="72" t="s">
        <v>36</v>
      </c>
      <c r="AL16" s="72" t="s">
        <v>36</v>
      </c>
      <c r="AM16" s="72" t="s">
        <v>36</v>
      </c>
      <c r="AN16" s="72" t="s">
        <v>36</v>
      </c>
      <c r="AO16" s="72" t="s">
        <v>36</v>
      </c>
      <c r="AP16" s="72" t="s">
        <v>36</v>
      </c>
      <c r="AQ16" s="72" t="s">
        <v>36</v>
      </c>
    </row>
    <row r="17" spans="1:43" outlineLevel="1">
      <c r="A17" s="66"/>
      <c r="B17" s="73" t="s">
        <v>37</v>
      </c>
      <c r="C17" s="74">
        <f>'Eingabeblatt Neubau'!E67</f>
        <v>1.2800000000000001E-2</v>
      </c>
      <c r="D17" s="75">
        <f>'Eingabeblatt Neubau'!E66</f>
        <v>0</v>
      </c>
      <c r="E17" s="76">
        <f>D17*(1+$C$17)</f>
        <v>0</v>
      </c>
      <c r="F17" s="76">
        <f t="shared" ref="F17:AQ17" si="1">E17*(1+$C$17)</f>
        <v>0</v>
      </c>
      <c r="G17" s="76">
        <f t="shared" si="1"/>
        <v>0</v>
      </c>
      <c r="H17" s="76">
        <f t="shared" si="1"/>
        <v>0</v>
      </c>
      <c r="I17" s="76">
        <f t="shared" si="1"/>
        <v>0</v>
      </c>
      <c r="J17" s="76">
        <f t="shared" si="1"/>
        <v>0</v>
      </c>
      <c r="K17" s="76">
        <f t="shared" si="1"/>
        <v>0</v>
      </c>
      <c r="L17" s="76">
        <f t="shared" si="1"/>
        <v>0</v>
      </c>
      <c r="M17" s="76">
        <f t="shared" si="1"/>
        <v>0</v>
      </c>
      <c r="N17" s="76">
        <f t="shared" si="1"/>
        <v>0</v>
      </c>
      <c r="O17" s="76">
        <f t="shared" si="1"/>
        <v>0</v>
      </c>
      <c r="P17" s="76">
        <f t="shared" si="1"/>
        <v>0</v>
      </c>
      <c r="Q17" s="76">
        <f t="shared" si="1"/>
        <v>0</v>
      </c>
      <c r="R17" s="76">
        <f t="shared" si="1"/>
        <v>0</v>
      </c>
      <c r="S17" s="76">
        <f t="shared" si="1"/>
        <v>0</v>
      </c>
      <c r="T17" s="76">
        <f t="shared" si="1"/>
        <v>0</v>
      </c>
      <c r="U17" s="76">
        <f t="shared" si="1"/>
        <v>0</v>
      </c>
      <c r="V17" s="76">
        <f t="shared" si="1"/>
        <v>0</v>
      </c>
      <c r="W17" s="76">
        <f t="shared" si="1"/>
        <v>0</v>
      </c>
      <c r="X17" s="76">
        <f t="shared" si="1"/>
        <v>0</v>
      </c>
      <c r="Y17" s="76">
        <f t="shared" si="1"/>
        <v>0</v>
      </c>
      <c r="Z17" s="76">
        <f t="shared" si="1"/>
        <v>0</v>
      </c>
      <c r="AA17" s="76">
        <f t="shared" si="1"/>
        <v>0</v>
      </c>
      <c r="AB17" s="76">
        <f t="shared" si="1"/>
        <v>0</v>
      </c>
      <c r="AC17" s="76">
        <f t="shared" si="1"/>
        <v>0</v>
      </c>
      <c r="AD17" s="76">
        <f t="shared" si="1"/>
        <v>0</v>
      </c>
      <c r="AE17" s="76">
        <f t="shared" si="1"/>
        <v>0</v>
      </c>
      <c r="AF17" s="76">
        <f t="shared" si="1"/>
        <v>0</v>
      </c>
      <c r="AG17" s="76">
        <f t="shared" si="1"/>
        <v>0</v>
      </c>
      <c r="AH17" s="76">
        <f t="shared" si="1"/>
        <v>0</v>
      </c>
      <c r="AI17" s="76">
        <f t="shared" si="1"/>
        <v>0</v>
      </c>
      <c r="AJ17" s="76">
        <f t="shared" si="1"/>
        <v>0</v>
      </c>
      <c r="AK17" s="76">
        <f t="shared" si="1"/>
        <v>0</v>
      </c>
      <c r="AL17" s="76">
        <f t="shared" si="1"/>
        <v>0</v>
      </c>
      <c r="AM17" s="76">
        <f t="shared" si="1"/>
        <v>0</v>
      </c>
      <c r="AN17" s="76">
        <f t="shared" si="1"/>
        <v>0</v>
      </c>
      <c r="AO17" s="76">
        <f t="shared" si="1"/>
        <v>0</v>
      </c>
      <c r="AP17" s="76">
        <f t="shared" si="1"/>
        <v>0</v>
      </c>
      <c r="AQ17" s="76">
        <f t="shared" si="1"/>
        <v>0</v>
      </c>
    </row>
    <row r="18" spans="1:43" outlineLevel="1">
      <c r="A18" s="66"/>
      <c r="B18" s="73" t="s">
        <v>106</v>
      </c>
      <c r="C18" s="74">
        <f>'Eingabeblatt Neubau'!E70</f>
        <v>1.2800000000000001E-2</v>
      </c>
      <c r="D18" s="75">
        <f>'Eingabeblatt Neubau'!E69</f>
        <v>0</v>
      </c>
      <c r="E18" s="76">
        <f>IF('Eingabeblatt Neubau'!$E$35&gt;='Berechnung (Neubau)'!E12,'Berechnung (Neubau)'!D18*(1+'Berechnung (Neubau)'!$C$18),(IF((B18*1.2)&lt;E$17,(B18*1.2),E$17)))</f>
        <v>0</v>
      </c>
      <c r="F18" s="76">
        <f>IF('Eingabeblatt Neubau'!$E$35&gt;='Berechnung (Neubau)'!F12,'Berechnung (Neubau)'!E18*(1+'Berechnung (Neubau)'!$C$18),(IF((C18*1.2)&lt;F$17,(C18*1.2),F$17)))</f>
        <v>0</v>
      </c>
      <c r="G18" s="76">
        <f>IF('Eingabeblatt Neubau'!$E$35&gt;='Berechnung (Neubau)'!G12,'Berechnung (Neubau)'!F18*(1+'Berechnung (Neubau)'!$C$18),(IF((D18*1.2)&lt;G$17,(D18*1.2),G$17)))</f>
        <v>0</v>
      </c>
      <c r="H18" s="76">
        <f>IF('Eingabeblatt Neubau'!$E$35&gt;='Berechnung (Neubau)'!H12,'Berechnung (Neubau)'!G18*(1+'Berechnung (Neubau)'!$C$18),(IF((E18*1.2)&lt;H$17,(E18*1.2),H$17)))</f>
        <v>0</v>
      </c>
      <c r="I18" s="76">
        <f>IF('Eingabeblatt Neubau'!$E$35&gt;='Berechnung (Neubau)'!I12,'Berechnung (Neubau)'!H18*(1+'Berechnung (Neubau)'!$C$18),(IF((F18*1.2)&lt;I$17,(F18*1.2),I$17)))</f>
        <v>0</v>
      </c>
      <c r="J18" s="76">
        <f>IF('Eingabeblatt Neubau'!$E$35&gt;='Berechnung (Neubau)'!J12,'Berechnung (Neubau)'!I18*(1+'Berechnung (Neubau)'!$C$18),(IF((G18*1.2)&lt;J$17,(G18*1.2),J$17)))</f>
        <v>0</v>
      </c>
      <c r="K18" s="76">
        <f>IF('Eingabeblatt Neubau'!$E$35&gt;='Berechnung (Neubau)'!K12,'Berechnung (Neubau)'!J18*(1+'Berechnung (Neubau)'!$C$18),(IF((H18*1.2)&lt;K$17,(H18*1.2),K$17)))</f>
        <v>0</v>
      </c>
      <c r="L18" s="76">
        <f>IF('Eingabeblatt Neubau'!$E$35&gt;='Berechnung (Neubau)'!L12,'Berechnung (Neubau)'!K18*(1+'Berechnung (Neubau)'!$C$18),(IF((I18*1.2)&lt;L$17,(I18*1.2),L$17)))</f>
        <v>0</v>
      </c>
      <c r="M18" s="76">
        <f>IF('Eingabeblatt Neubau'!$E$35&gt;='Berechnung (Neubau)'!M12,'Berechnung (Neubau)'!L18*(1+'Berechnung (Neubau)'!$C$18),(IF((J18*1.2)&lt;M$17,(J18*1.2),M$17)))</f>
        <v>0</v>
      </c>
      <c r="N18" s="76">
        <f>IF('Eingabeblatt Neubau'!$E$35&gt;='Berechnung (Neubau)'!N12,'Berechnung (Neubau)'!M18*(1+'Berechnung (Neubau)'!$C$18),(IF((K18*1.2)&lt;N$17,(K18*1.2),N$17)))</f>
        <v>0</v>
      </c>
      <c r="O18" s="76">
        <f>IF('Eingabeblatt Neubau'!$E$35&gt;='Berechnung (Neubau)'!O12,'Berechnung (Neubau)'!N18*(1+'Berechnung (Neubau)'!$C$18),(IF((L18*1.2)&lt;O$17,(L18*1.2),O$17)))</f>
        <v>0</v>
      </c>
      <c r="P18" s="76">
        <f>IF('Eingabeblatt Neubau'!$E$35&gt;='Berechnung (Neubau)'!P12,'Berechnung (Neubau)'!O18*(1+'Berechnung (Neubau)'!$C$18),(IF((M18*1.2)&lt;P$17,(M18*1.2),P$17)))</f>
        <v>0</v>
      </c>
      <c r="Q18" s="76">
        <f>IF('Eingabeblatt Neubau'!$E$35&gt;='Berechnung (Neubau)'!Q12,'Berechnung (Neubau)'!P18*(1+'Berechnung (Neubau)'!$C$18),(IF((N18*1.2)&lt;Q$17,(N18*1.2),Q$17)))</f>
        <v>0</v>
      </c>
      <c r="R18" s="76">
        <f>IF('Eingabeblatt Neubau'!$E$35&gt;='Berechnung (Neubau)'!R12,'Berechnung (Neubau)'!Q18*(1+'Berechnung (Neubau)'!$C$18),(IF((O18*1.2)&lt;R$17,(O18*1.2),R$17)))</f>
        <v>0</v>
      </c>
      <c r="S18" s="76">
        <f>IF('Eingabeblatt Neubau'!$E$35&gt;='Berechnung (Neubau)'!S12,'Berechnung (Neubau)'!R18*(1+'Berechnung (Neubau)'!$C$18),(IF((P18*1.2)&lt;S$17,(P18*1.2),S$17)))</f>
        <v>0</v>
      </c>
      <c r="T18" s="76">
        <f>IF('Eingabeblatt Neubau'!$E$35&gt;='Berechnung (Neubau)'!T12,'Berechnung (Neubau)'!S18*(1+'Berechnung (Neubau)'!$C$18),(IF((Q18*1.2)&lt;T$17,(Q18*1.2),T$17)))</f>
        <v>0</v>
      </c>
      <c r="U18" s="76">
        <f>IF('Eingabeblatt Neubau'!$E$35&gt;='Berechnung (Neubau)'!U12,'Berechnung (Neubau)'!T18*(1+'Berechnung (Neubau)'!$C$18),(IF((R18*1.2)&lt;U$17,(R18*1.2),U$17)))</f>
        <v>0</v>
      </c>
      <c r="V18" s="76">
        <f>IF('Eingabeblatt Neubau'!$E$35&gt;='Berechnung (Neubau)'!V12,'Berechnung (Neubau)'!U18*(1+'Berechnung (Neubau)'!$C$18),(IF((S18*1.2)&lt;V$17,(S18*1.2),V$17)))</f>
        <v>0</v>
      </c>
      <c r="W18" s="76">
        <f>IF('Eingabeblatt Neubau'!$E$35&gt;='Berechnung (Neubau)'!W12,'Berechnung (Neubau)'!V18*(1+'Berechnung (Neubau)'!$C$18),(IF((T18*1.2)&lt;W$17,(T18*1.2),W$17)))</f>
        <v>0</v>
      </c>
      <c r="X18" s="76">
        <f>IF('Eingabeblatt Neubau'!$E$35&gt;='Berechnung (Neubau)'!X12,'Berechnung (Neubau)'!W18*(1+'Berechnung (Neubau)'!$C$18),(IF((U18*1.2)&lt;X$17,(U18*1.2),X$17)))</f>
        <v>0</v>
      </c>
      <c r="Y18" s="76">
        <f>IF('Eingabeblatt Neubau'!$E$35&gt;='Berechnung (Neubau)'!Y12,'Berechnung (Neubau)'!X18*(1+'Berechnung (Neubau)'!$C$18),(IF((V18*1.2)&lt;Y$17,(V18*1.2),Y$17)))</f>
        <v>0</v>
      </c>
      <c r="Z18" s="76">
        <f>IF('Eingabeblatt Neubau'!$E$35&gt;='Berechnung (Neubau)'!Z12,'Berechnung (Neubau)'!Y18*(1+'Berechnung (Neubau)'!$C$18),(IF((W18*1.2)&lt;Z$17,(W18*1.2),Z$17)))</f>
        <v>0</v>
      </c>
      <c r="AA18" s="76">
        <f>IF('Eingabeblatt Neubau'!$E$35&gt;='Berechnung (Neubau)'!AA12,'Berechnung (Neubau)'!Z18*(1+'Berechnung (Neubau)'!$C$18),(IF((X18*1.2)&lt;AA$17,(X18*1.2),AA$17)))</f>
        <v>0</v>
      </c>
      <c r="AB18" s="76">
        <f>IF('Eingabeblatt Neubau'!$E$35&gt;='Berechnung (Neubau)'!AB12,'Berechnung (Neubau)'!AA18*(1+'Berechnung (Neubau)'!$C$18),(IF((Y18*1.2)&lt;AB$17,(Y18*1.2),AB$17)))</f>
        <v>0</v>
      </c>
      <c r="AC18" s="76">
        <f>IF('Eingabeblatt Neubau'!$E$35&gt;='Berechnung (Neubau)'!AC12,'Berechnung (Neubau)'!AB18*(1+'Berechnung (Neubau)'!$C$18),(IF((Z18*1.2)&lt;AC$17,(Z18*1.2),AC$17)))</f>
        <v>0</v>
      </c>
      <c r="AD18" s="76">
        <f>IF('Eingabeblatt Neubau'!$E$35&gt;='Berechnung (Neubau)'!AD12,'Berechnung (Neubau)'!AC18*(1+'Berechnung (Neubau)'!$C$18),(IF((AA18*1.2)&lt;AD$17,(AA18*1.2),AD$17)))</f>
        <v>0</v>
      </c>
      <c r="AE18" s="76">
        <f>IF('Eingabeblatt Neubau'!$E$35&gt;='Berechnung (Neubau)'!AE12,'Berechnung (Neubau)'!AD18*(1+'Berechnung (Neubau)'!$C$18),(IF((AB18*1.2)&lt;AE$17,(AB18*1.2),AE$17)))</f>
        <v>0</v>
      </c>
      <c r="AF18" s="76">
        <f>IF('Eingabeblatt Neubau'!$E$35&gt;='Berechnung (Neubau)'!AF12,'Berechnung (Neubau)'!AE18*(1+'Berechnung (Neubau)'!$C$18),(IF((AC18*1.2)&lt;AF$17,(AC18*1.2),AF$17)))</f>
        <v>0</v>
      </c>
      <c r="AG18" s="76">
        <f>IF('Eingabeblatt Neubau'!$E$35&gt;='Berechnung (Neubau)'!AG12,'Berechnung (Neubau)'!AF18*(1+'Berechnung (Neubau)'!$C$18),(IF((AD18*1.2)&lt;AG$17,(AD18*1.2),AG$17)))</f>
        <v>0</v>
      </c>
      <c r="AH18" s="76">
        <f>IF('Eingabeblatt Neubau'!$E$35&gt;='Berechnung (Neubau)'!AH12,'Berechnung (Neubau)'!AG18*(1+'Berechnung (Neubau)'!$C$18),(IF((AE18*1.2)&lt;AH$17,(AE18*1.2),AH$17)))</f>
        <v>0</v>
      </c>
      <c r="AI18" s="76">
        <f>IF('Eingabeblatt Neubau'!$E$35&gt;='Berechnung (Neubau)'!AI12,'Berechnung (Neubau)'!AH18*(1+'Berechnung (Neubau)'!$C$18),(IF((AF18*1.2)&lt;AI$17,(AF18*1.2),AI$17)))</f>
        <v>0</v>
      </c>
      <c r="AJ18" s="76">
        <f>IF('Eingabeblatt Neubau'!$E$35&gt;='Berechnung (Neubau)'!AJ12,'Berechnung (Neubau)'!AI18*(1+'Berechnung (Neubau)'!$C$18),(IF((AG18*1.2)&lt;AJ$17,(AG18*1.2),AJ$17)))</f>
        <v>0</v>
      </c>
      <c r="AK18" s="76">
        <f>IF('Eingabeblatt Neubau'!$E$35&gt;='Berechnung (Neubau)'!AK12,'Berechnung (Neubau)'!AJ18*(1+'Berechnung (Neubau)'!$C$18),(IF((AH18*1.2)&lt;AK$17,(AH18*1.2),AK$17)))</f>
        <v>0</v>
      </c>
      <c r="AL18" s="76">
        <f>IF('Eingabeblatt Neubau'!$E$35&gt;='Berechnung (Neubau)'!AL12,'Berechnung (Neubau)'!AK18*(1+'Berechnung (Neubau)'!$C$18),(IF((AI18*1.2)&lt;AL$17,(AI18*1.2),AL$17)))</f>
        <v>0</v>
      </c>
      <c r="AM18" s="76">
        <f>IF('Eingabeblatt Neubau'!$E$35&gt;='Berechnung (Neubau)'!AM12,'Berechnung (Neubau)'!AL18*(1+'Berechnung (Neubau)'!$C$18),(IF((AJ18*1.2)&lt;AM$17,(AJ18*1.2),AM$17)))</f>
        <v>0</v>
      </c>
      <c r="AN18" s="76">
        <f>IF('Eingabeblatt Neubau'!$E$35&gt;='Berechnung (Neubau)'!AN12,'Berechnung (Neubau)'!AM18*(1+'Berechnung (Neubau)'!$C$18),(IF((AK18*1.2)&lt;AN$17,(AK18*1.2),AN$17)))</f>
        <v>0</v>
      </c>
      <c r="AO18" s="76">
        <f>IF('Eingabeblatt Neubau'!$E$35&gt;='Berechnung (Neubau)'!AO12,'Berechnung (Neubau)'!AN18*(1+'Berechnung (Neubau)'!$C$18),(IF((AL18*1.2)&lt;AO$17,(AL18*1.2),AO$17)))</f>
        <v>0</v>
      </c>
      <c r="AP18" s="76">
        <f>IF('Eingabeblatt Neubau'!$E$35&gt;='Berechnung (Neubau)'!AP12,'Berechnung (Neubau)'!AO18*(1+'Berechnung (Neubau)'!$C$18),(IF((AM18*1.2)&lt;AP$17,(AM18*1.2),AP$17)))</f>
        <v>0</v>
      </c>
      <c r="AQ18" s="76">
        <f>IF('Eingabeblatt Neubau'!$E$35&gt;='Berechnung (Neubau)'!AQ12,'Berechnung (Neubau)'!AP18*(1+'Berechnung (Neubau)'!$C$18),(IF((AN18*1.2)&lt;AQ$17,(AN18*1.2),AQ$17)))</f>
        <v>0</v>
      </c>
    </row>
    <row r="19" spans="1:43" outlineLevel="1">
      <c r="A19" s="66"/>
      <c r="B19" s="73" t="s">
        <v>107</v>
      </c>
      <c r="C19" s="74"/>
      <c r="D19" s="76" t="e">
        <f>D18*D15+D17*(1-D15)</f>
        <v>#VALUE!</v>
      </c>
      <c r="E19" s="76" t="e">
        <f t="shared" ref="E19:AQ19" si="2">E18*E15+E17*(1-E15)</f>
        <v>#VALUE!</v>
      </c>
      <c r="F19" s="76" t="e">
        <f t="shared" si="2"/>
        <v>#VALUE!</v>
      </c>
      <c r="G19" s="76" t="e">
        <f t="shared" si="2"/>
        <v>#VALUE!</v>
      </c>
      <c r="H19" s="76" t="e">
        <f t="shared" si="2"/>
        <v>#VALUE!</v>
      </c>
      <c r="I19" s="76" t="e">
        <f t="shared" si="2"/>
        <v>#VALUE!</v>
      </c>
      <c r="J19" s="76" t="e">
        <f t="shared" si="2"/>
        <v>#VALUE!</v>
      </c>
      <c r="K19" s="76" t="e">
        <f t="shared" si="2"/>
        <v>#VALUE!</v>
      </c>
      <c r="L19" s="76" t="e">
        <f t="shared" si="2"/>
        <v>#VALUE!</v>
      </c>
      <c r="M19" s="76" t="e">
        <f t="shared" si="2"/>
        <v>#VALUE!</v>
      </c>
      <c r="N19" s="76" t="e">
        <f t="shared" si="2"/>
        <v>#VALUE!</v>
      </c>
      <c r="O19" s="76" t="e">
        <f t="shared" si="2"/>
        <v>#VALUE!</v>
      </c>
      <c r="P19" s="76" t="e">
        <f t="shared" si="2"/>
        <v>#VALUE!</v>
      </c>
      <c r="Q19" s="76" t="e">
        <f t="shared" si="2"/>
        <v>#VALUE!</v>
      </c>
      <c r="R19" s="76" t="e">
        <f t="shared" si="2"/>
        <v>#VALUE!</v>
      </c>
      <c r="S19" s="76" t="e">
        <f t="shared" si="2"/>
        <v>#VALUE!</v>
      </c>
      <c r="T19" s="76" t="e">
        <f t="shared" si="2"/>
        <v>#VALUE!</v>
      </c>
      <c r="U19" s="76" t="e">
        <f t="shared" si="2"/>
        <v>#VALUE!</v>
      </c>
      <c r="V19" s="76" t="e">
        <f t="shared" si="2"/>
        <v>#VALUE!</v>
      </c>
      <c r="W19" s="76" t="e">
        <f t="shared" si="2"/>
        <v>#VALUE!</v>
      </c>
      <c r="X19" s="76" t="e">
        <f t="shared" si="2"/>
        <v>#VALUE!</v>
      </c>
      <c r="Y19" s="76" t="e">
        <f t="shared" si="2"/>
        <v>#VALUE!</v>
      </c>
      <c r="Z19" s="76" t="e">
        <f t="shared" si="2"/>
        <v>#VALUE!</v>
      </c>
      <c r="AA19" s="76" t="e">
        <f t="shared" si="2"/>
        <v>#VALUE!</v>
      </c>
      <c r="AB19" s="76" t="e">
        <f t="shared" si="2"/>
        <v>#VALUE!</v>
      </c>
      <c r="AC19" s="76" t="e">
        <f t="shared" si="2"/>
        <v>#VALUE!</v>
      </c>
      <c r="AD19" s="76" t="e">
        <f t="shared" si="2"/>
        <v>#VALUE!</v>
      </c>
      <c r="AE19" s="76" t="e">
        <f t="shared" si="2"/>
        <v>#VALUE!</v>
      </c>
      <c r="AF19" s="76" t="e">
        <f t="shared" si="2"/>
        <v>#VALUE!</v>
      </c>
      <c r="AG19" s="76" t="e">
        <f t="shared" si="2"/>
        <v>#VALUE!</v>
      </c>
      <c r="AH19" s="76" t="e">
        <f t="shared" si="2"/>
        <v>#VALUE!</v>
      </c>
      <c r="AI19" s="76" t="e">
        <f t="shared" si="2"/>
        <v>#VALUE!</v>
      </c>
      <c r="AJ19" s="76" t="e">
        <f t="shared" si="2"/>
        <v>#VALUE!</v>
      </c>
      <c r="AK19" s="76" t="e">
        <f t="shared" si="2"/>
        <v>#VALUE!</v>
      </c>
      <c r="AL19" s="76" t="e">
        <f t="shared" si="2"/>
        <v>#VALUE!</v>
      </c>
      <c r="AM19" s="76" t="e">
        <f t="shared" si="2"/>
        <v>#VALUE!</v>
      </c>
      <c r="AN19" s="76" t="e">
        <f t="shared" si="2"/>
        <v>#VALUE!</v>
      </c>
      <c r="AO19" s="76" t="e">
        <f t="shared" si="2"/>
        <v>#VALUE!</v>
      </c>
      <c r="AP19" s="76" t="e">
        <f t="shared" si="2"/>
        <v>#VALUE!</v>
      </c>
      <c r="AQ19" s="76" t="e">
        <f t="shared" si="2"/>
        <v>#VALUE!</v>
      </c>
    </row>
    <row r="20" spans="1:43" outlineLevel="1">
      <c r="A20" s="66"/>
      <c r="B20" s="67" t="s">
        <v>38</v>
      </c>
      <c r="C20" s="74">
        <f>'Eingabeblatt Neubau'!E83</f>
        <v>0.02</v>
      </c>
      <c r="D20" s="75">
        <f>'Eingabeblatt Neubau'!E82</f>
        <v>40.799999999999997</v>
      </c>
      <c r="E20" s="76">
        <f>D20*(1+$C$20)</f>
        <v>41.616</v>
      </c>
      <c r="F20" s="76">
        <f t="shared" ref="F20:AQ20" si="3">E20*(1+$C$20)</f>
        <v>42.448320000000002</v>
      </c>
      <c r="G20" s="76">
        <f t="shared" si="3"/>
        <v>43.297286400000004</v>
      </c>
      <c r="H20" s="76">
        <f t="shared" si="3"/>
        <v>44.163232128000004</v>
      </c>
      <c r="I20" s="76">
        <f t="shared" si="3"/>
        <v>45.046496770560005</v>
      </c>
      <c r="J20" s="76">
        <f t="shared" si="3"/>
        <v>45.947426705971203</v>
      </c>
      <c r="K20" s="76">
        <f t="shared" si="3"/>
        <v>46.866375240090626</v>
      </c>
      <c r="L20" s="76">
        <f t="shared" si="3"/>
        <v>47.803702744892441</v>
      </c>
      <c r="M20" s="76">
        <f t="shared" si="3"/>
        <v>48.759776799790288</v>
      </c>
      <c r="N20" s="76">
        <f t="shared" si="3"/>
        <v>49.734972335786097</v>
      </c>
      <c r="O20" s="76">
        <f t="shared" si="3"/>
        <v>50.729671782501818</v>
      </c>
      <c r="P20" s="76">
        <f t="shared" si="3"/>
        <v>51.744265218151853</v>
      </c>
      <c r="Q20" s="76">
        <f t="shared" si="3"/>
        <v>52.77915052251489</v>
      </c>
      <c r="R20" s="76">
        <f t="shared" si="3"/>
        <v>53.834733532965188</v>
      </c>
      <c r="S20" s="76">
        <f t="shared" si="3"/>
        <v>54.911428203624496</v>
      </c>
      <c r="T20" s="76">
        <f t="shared" si="3"/>
        <v>56.009656767696988</v>
      </c>
      <c r="U20" s="76">
        <f t="shared" si="3"/>
        <v>57.129849903050932</v>
      </c>
      <c r="V20" s="76">
        <f t="shared" si="3"/>
        <v>58.272446901111948</v>
      </c>
      <c r="W20" s="76">
        <f t="shared" si="3"/>
        <v>59.437895839134185</v>
      </c>
      <c r="X20" s="76">
        <f t="shared" si="3"/>
        <v>60.62665375591687</v>
      </c>
      <c r="Y20" s="76">
        <f t="shared" si="3"/>
        <v>61.839186831035207</v>
      </c>
      <c r="Z20" s="76">
        <f t="shared" si="3"/>
        <v>63.075970567655915</v>
      </c>
      <c r="AA20" s="76">
        <f t="shared" si="3"/>
        <v>64.337489979009035</v>
      </c>
      <c r="AB20" s="76">
        <f t="shared" si="3"/>
        <v>65.624239778589214</v>
      </c>
      <c r="AC20" s="76">
        <f t="shared" si="3"/>
        <v>66.936724574161005</v>
      </c>
      <c r="AD20" s="76">
        <f t="shared" si="3"/>
        <v>68.275459065644228</v>
      </c>
      <c r="AE20" s="76">
        <f t="shared" si="3"/>
        <v>69.640968246957115</v>
      </c>
      <c r="AF20" s="76">
        <f t="shared" si="3"/>
        <v>71.033787611896258</v>
      </c>
      <c r="AG20" s="76">
        <f t="shared" si="3"/>
        <v>72.454463364134185</v>
      </c>
      <c r="AH20" s="76">
        <f t="shared" si="3"/>
        <v>73.903552631416872</v>
      </c>
      <c r="AI20" s="76">
        <f t="shared" si="3"/>
        <v>75.381623684045209</v>
      </c>
      <c r="AJ20" s="76">
        <f t="shared" si="3"/>
        <v>76.889256157726109</v>
      </c>
      <c r="AK20" s="76">
        <f t="shared" si="3"/>
        <v>78.42704128088063</v>
      </c>
      <c r="AL20" s="76">
        <f t="shared" si="3"/>
        <v>79.995582106498247</v>
      </c>
      <c r="AM20" s="76">
        <f t="shared" si="3"/>
        <v>81.595493748628215</v>
      </c>
      <c r="AN20" s="76">
        <f t="shared" si="3"/>
        <v>83.227403623600779</v>
      </c>
      <c r="AO20" s="76">
        <f t="shared" si="3"/>
        <v>84.891951696072795</v>
      </c>
      <c r="AP20" s="76">
        <f t="shared" si="3"/>
        <v>86.589790729994249</v>
      </c>
      <c r="AQ20" s="76">
        <f t="shared" si="3"/>
        <v>88.32158654459414</v>
      </c>
    </row>
    <row r="21" spans="1:43" outlineLevel="1">
      <c r="A21" s="66"/>
      <c r="B21" s="73" t="s">
        <v>91</v>
      </c>
      <c r="C21" s="74">
        <f>'Eingabeblatt Neubau'!E77</f>
        <v>0.02</v>
      </c>
      <c r="D21" s="75">
        <f>'Eingabeblatt Neubau'!$E$73</f>
        <v>7.65</v>
      </c>
      <c r="E21" s="75">
        <f>D21*(1+$C21)</f>
        <v>7.8030000000000008</v>
      </c>
      <c r="F21" s="75">
        <f>E21*(1+$C$21)</f>
        <v>7.9590600000000009</v>
      </c>
      <c r="G21" s="75">
        <f>F21*(1+$C$21)</f>
        <v>8.1182412000000017</v>
      </c>
      <c r="H21" s="75">
        <f>G21*(1+$C$21)</f>
        <v>8.2806060240000026</v>
      </c>
      <c r="I21" s="75">
        <f>'Eingabeblatt Neubau'!E74*(1+'Berechnung (Neubau)'!C21)^'Berechnung (Neubau)'!H12</f>
        <v>12.669327216719999</v>
      </c>
      <c r="J21" s="75">
        <f>I21*(1+$C$21)</f>
        <v>12.9227137610544</v>
      </c>
      <c r="K21" s="75">
        <f>J21*(1+$C$21)</f>
        <v>13.181168036275489</v>
      </c>
      <c r="L21" s="75">
        <f>K21*(1+$C$21)</f>
        <v>13.444791397001</v>
      </c>
      <c r="M21" s="75">
        <f>L21*(1+$C$21)</f>
        <v>13.713687224941021</v>
      </c>
      <c r="N21" s="75">
        <f>'Eingabeblatt Neubau'!E75*(1+'Berechnung (Neubau)'!$C$21)^'Berechnung (Neubau)'!M12</f>
        <v>18.650614625919786</v>
      </c>
      <c r="O21" s="75">
        <f>N21*(1+$C$21)</f>
        <v>19.023626918438183</v>
      </c>
      <c r="P21" s="75">
        <f>O21*(1+$C$21)</f>
        <v>19.404099456806946</v>
      </c>
      <c r="Q21" s="75">
        <f>P21*(1+$C$21)</f>
        <v>19.792181445943086</v>
      </c>
      <c r="R21" s="75">
        <f>Q21*(1+$C$21)</f>
        <v>20.188025074861947</v>
      </c>
      <c r="S21" s="75">
        <f>'Eingabeblatt Neubau'!E76*(1+'Berechnung (Neubau)'!$C$21)^'Berechnung (Neubau)'!R12</f>
        <v>30.887678364538765</v>
      </c>
      <c r="T21" s="75">
        <f>S21*(1+$C$21)</f>
        <v>31.505431931829541</v>
      </c>
      <c r="U21" s="75">
        <f t="shared" ref="U21:AQ21" si="4">T21*(1+$C$21)</f>
        <v>32.135540570466134</v>
      </c>
      <c r="V21" s="75">
        <f t="shared" si="4"/>
        <v>32.778251381875457</v>
      </c>
      <c r="W21" s="75">
        <f t="shared" si="4"/>
        <v>33.433816409512964</v>
      </c>
      <c r="X21" s="75">
        <f t="shared" si="4"/>
        <v>34.102492737703223</v>
      </c>
      <c r="Y21" s="75">
        <f t="shared" si="4"/>
        <v>34.784542592457285</v>
      </c>
      <c r="Z21" s="75">
        <f t="shared" si="4"/>
        <v>35.480233444306428</v>
      </c>
      <c r="AA21" s="75">
        <f t="shared" si="4"/>
        <v>36.189838113192558</v>
      </c>
      <c r="AB21" s="75">
        <f t="shared" si="4"/>
        <v>36.91363487545641</v>
      </c>
      <c r="AC21" s="75">
        <f t="shared" si="4"/>
        <v>37.651907572965541</v>
      </c>
      <c r="AD21" s="75">
        <f t="shared" si="4"/>
        <v>38.404945724424856</v>
      </c>
      <c r="AE21" s="75">
        <f t="shared" si="4"/>
        <v>39.173044638913353</v>
      </c>
      <c r="AF21" s="75">
        <f t="shared" si="4"/>
        <v>39.956505531691619</v>
      </c>
      <c r="AG21" s="75">
        <f t="shared" si="4"/>
        <v>40.755635642325451</v>
      </c>
      <c r="AH21" s="75">
        <f t="shared" si="4"/>
        <v>41.570748355171958</v>
      </c>
      <c r="AI21" s="75">
        <f t="shared" si="4"/>
        <v>42.402163322275399</v>
      </c>
      <c r="AJ21" s="75">
        <f t="shared" si="4"/>
        <v>43.250206588720907</v>
      </c>
      <c r="AK21" s="75">
        <f t="shared" si="4"/>
        <v>44.115210720495327</v>
      </c>
      <c r="AL21" s="75">
        <f t="shared" si="4"/>
        <v>44.997514934905233</v>
      </c>
      <c r="AM21" s="75">
        <f t="shared" si="4"/>
        <v>45.897465233603342</v>
      </c>
      <c r="AN21" s="75">
        <f t="shared" si="4"/>
        <v>46.815414538275412</v>
      </c>
      <c r="AO21" s="75">
        <f t="shared" si="4"/>
        <v>47.751722829040922</v>
      </c>
      <c r="AP21" s="75">
        <f t="shared" si="4"/>
        <v>48.706757285621741</v>
      </c>
      <c r="AQ21" s="75">
        <f t="shared" si="4"/>
        <v>49.680892431334179</v>
      </c>
    </row>
    <row r="22" spans="1:43" outlineLevel="1">
      <c r="A22" s="66"/>
      <c r="B22" s="67" t="s">
        <v>39</v>
      </c>
      <c r="C22" s="74">
        <f>'Eingabeblatt Neubau'!E96</f>
        <v>0.02</v>
      </c>
      <c r="D22" s="75">
        <f>'Eingabeblatt Neubau'!E20</f>
        <v>0</v>
      </c>
      <c r="E22" s="75">
        <f>D22*(1+$C$22)</f>
        <v>0</v>
      </c>
      <c r="F22" s="75">
        <f t="shared" ref="F22:AQ22" si="5">E22*(1+$C$22)</f>
        <v>0</v>
      </c>
      <c r="G22" s="75">
        <f t="shared" si="5"/>
        <v>0</v>
      </c>
      <c r="H22" s="75">
        <f t="shared" si="5"/>
        <v>0</v>
      </c>
      <c r="I22" s="75">
        <f t="shared" si="5"/>
        <v>0</v>
      </c>
      <c r="J22" s="75">
        <f t="shared" si="5"/>
        <v>0</v>
      </c>
      <c r="K22" s="75">
        <f t="shared" si="5"/>
        <v>0</v>
      </c>
      <c r="L22" s="75">
        <f t="shared" si="5"/>
        <v>0</v>
      </c>
      <c r="M22" s="75">
        <f t="shared" si="5"/>
        <v>0</v>
      </c>
      <c r="N22" s="75">
        <f t="shared" si="5"/>
        <v>0</v>
      </c>
      <c r="O22" s="75">
        <f t="shared" si="5"/>
        <v>0</v>
      </c>
      <c r="P22" s="75">
        <f t="shared" si="5"/>
        <v>0</v>
      </c>
      <c r="Q22" s="75">
        <f t="shared" si="5"/>
        <v>0</v>
      </c>
      <c r="R22" s="75">
        <f t="shared" si="5"/>
        <v>0</v>
      </c>
      <c r="S22" s="75">
        <f t="shared" si="5"/>
        <v>0</v>
      </c>
      <c r="T22" s="75">
        <f t="shared" si="5"/>
        <v>0</v>
      </c>
      <c r="U22" s="75">
        <f t="shared" si="5"/>
        <v>0</v>
      </c>
      <c r="V22" s="75">
        <f t="shared" si="5"/>
        <v>0</v>
      </c>
      <c r="W22" s="75">
        <f t="shared" si="5"/>
        <v>0</v>
      </c>
      <c r="X22" s="75">
        <f t="shared" si="5"/>
        <v>0</v>
      </c>
      <c r="Y22" s="75">
        <f t="shared" si="5"/>
        <v>0</v>
      </c>
      <c r="Z22" s="75">
        <f t="shared" si="5"/>
        <v>0</v>
      </c>
      <c r="AA22" s="75">
        <f t="shared" si="5"/>
        <v>0</v>
      </c>
      <c r="AB22" s="75">
        <f t="shared" si="5"/>
        <v>0</v>
      </c>
      <c r="AC22" s="75">
        <f t="shared" si="5"/>
        <v>0</v>
      </c>
      <c r="AD22" s="75">
        <f t="shared" si="5"/>
        <v>0</v>
      </c>
      <c r="AE22" s="75">
        <f t="shared" si="5"/>
        <v>0</v>
      </c>
      <c r="AF22" s="75">
        <f t="shared" si="5"/>
        <v>0</v>
      </c>
      <c r="AG22" s="75">
        <f t="shared" si="5"/>
        <v>0</v>
      </c>
      <c r="AH22" s="75">
        <f t="shared" si="5"/>
        <v>0</v>
      </c>
      <c r="AI22" s="75">
        <f t="shared" si="5"/>
        <v>0</v>
      </c>
      <c r="AJ22" s="75">
        <f t="shared" si="5"/>
        <v>0</v>
      </c>
      <c r="AK22" s="75">
        <f t="shared" si="5"/>
        <v>0</v>
      </c>
      <c r="AL22" s="75">
        <f t="shared" si="5"/>
        <v>0</v>
      </c>
      <c r="AM22" s="75">
        <f t="shared" si="5"/>
        <v>0</v>
      </c>
      <c r="AN22" s="75">
        <f t="shared" si="5"/>
        <v>0</v>
      </c>
      <c r="AO22" s="75">
        <f t="shared" si="5"/>
        <v>0</v>
      </c>
      <c r="AP22" s="75">
        <f t="shared" si="5"/>
        <v>0</v>
      </c>
      <c r="AQ22" s="75">
        <f t="shared" si="5"/>
        <v>0</v>
      </c>
    </row>
    <row r="23" spans="1:43" outlineLevel="1">
      <c r="A23" s="66"/>
      <c r="B23" s="67"/>
      <c r="C23" s="74"/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</row>
    <row r="24" spans="1:43" outlineLevel="1">
      <c r="A24" s="66"/>
      <c r="B24" s="67"/>
      <c r="C24" s="74"/>
      <c r="D24" s="77" t="s">
        <v>40</v>
      </c>
      <c r="E24" s="77" t="s">
        <v>40</v>
      </c>
      <c r="F24" s="77" t="s">
        <v>40</v>
      </c>
      <c r="G24" s="77" t="s">
        <v>40</v>
      </c>
      <c r="H24" s="77" t="s">
        <v>40</v>
      </c>
      <c r="I24" s="77" t="s">
        <v>40</v>
      </c>
      <c r="J24" s="77" t="s">
        <v>40</v>
      </c>
      <c r="K24" s="77" t="s">
        <v>40</v>
      </c>
      <c r="L24" s="77" t="s">
        <v>40</v>
      </c>
      <c r="M24" s="77" t="s">
        <v>40</v>
      </c>
      <c r="N24" s="77" t="s">
        <v>40</v>
      </c>
      <c r="O24" s="77" t="s">
        <v>40</v>
      </c>
      <c r="P24" s="77" t="s">
        <v>40</v>
      </c>
      <c r="Q24" s="77" t="s">
        <v>40</v>
      </c>
      <c r="R24" s="77" t="s">
        <v>40</v>
      </c>
      <c r="S24" s="77" t="s">
        <v>40</v>
      </c>
      <c r="T24" s="77" t="s">
        <v>40</v>
      </c>
      <c r="U24" s="77" t="s">
        <v>40</v>
      </c>
      <c r="V24" s="77" t="s">
        <v>40</v>
      </c>
      <c r="W24" s="77" t="s">
        <v>40</v>
      </c>
      <c r="X24" s="77" t="s">
        <v>40</v>
      </c>
      <c r="Y24" s="77" t="s">
        <v>40</v>
      </c>
      <c r="Z24" s="77" t="s">
        <v>40</v>
      </c>
      <c r="AA24" s="77" t="s">
        <v>40</v>
      </c>
      <c r="AB24" s="77" t="s">
        <v>40</v>
      </c>
      <c r="AC24" s="77" t="s">
        <v>40</v>
      </c>
      <c r="AD24" s="77" t="s">
        <v>40</v>
      </c>
      <c r="AE24" s="77" t="s">
        <v>40</v>
      </c>
      <c r="AF24" s="77" t="s">
        <v>40</v>
      </c>
      <c r="AG24" s="77" t="s">
        <v>40</v>
      </c>
      <c r="AH24" s="77" t="s">
        <v>40</v>
      </c>
      <c r="AI24" s="77" t="s">
        <v>40</v>
      </c>
      <c r="AJ24" s="77" t="s">
        <v>40</v>
      </c>
      <c r="AK24" s="77" t="s">
        <v>40</v>
      </c>
      <c r="AL24" s="77" t="s">
        <v>40</v>
      </c>
      <c r="AM24" s="77" t="s">
        <v>40</v>
      </c>
      <c r="AN24" s="77" t="s">
        <v>40</v>
      </c>
      <c r="AO24" s="77" t="s">
        <v>40</v>
      </c>
      <c r="AP24" s="77" t="s">
        <v>40</v>
      </c>
      <c r="AQ24" s="77" t="s">
        <v>40</v>
      </c>
    </row>
    <row r="25" spans="1:43" outlineLevel="1">
      <c r="A25" s="66"/>
      <c r="B25" s="73" t="s">
        <v>92</v>
      </c>
      <c r="C25" s="74">
        <f>'Eingabeblatt Neubau'!E80</f>
        <v>0.02</v>
      </c>
      <c r="D25" s="78">
        <f>'Eingabeblatt Neubau'!E79</f>
        <v>357</v>
      </c>
      <c r="E25" s="76">
        <f>D25*(1+$C$25)</f>
        <v>364.14</v>
      </c>
      <c r="F25" s="76">
        <f t="shared" ref="F25:AQ25" si="6">E25*(1+$C$25)</f>
        <v>371.4228</v>
      </c>
      <c r="G25" s="76">
        <f t="shared" si="6"/>
        <v>378.85125599999998</v>
      </c>
      <c r="H25" s="76">
        <f t="shared" si="6"/>
        <v>386.42828112000001</v>
      </c>
      <c r="I25" s="76">
        <f t="shared" si="6"/>
        <v>394.15684674240003</v>
      </c>
      <c r="J25" s="76">
        <f t="shared" si="6"/>
        <v>402.03998367724802</v>
      </c>
      <c r="K25" s="76">
        <f t="shared" si="6"/>
        <v>410.08078335079301</v>
      </c>
      <c r="L25" s="76">
        <f t="shared" si="6"/>
        <v>418.28239901780887</v>
      </c>
      <c r="M25" s="76">
        <f t="shared" si="6"/>
        <v>426.64804699816506</v>
      </c>
      <c r="N25" s="76">
        <f t="shared" si="6"/>
        <v>435.18100793812835</v>
      </c>
      <c r="O25" s="76">
        <f t="shared" si="6"/>
        <v>443.88462809689094</v>
      </c>
      <c r="P25" s="76">
        <f t="shared" si="6"/>
        <v>452.76232065882874</v>
      </c>
      <c r="Q25" s="76">
        <f t="shared" si="6"/>
        <v>461.81756707200532</v>
      </c>
      <c r="R25" s="76">
        <f t="shared" si="6"/>
        <v>471.05391841344544</v>
      </c>
      <c r="S25" s="76">
        <f t="shared" si="6"/>
        <v>480.47499678171437</v>
      </c>
      <c r="T25" s="76">
        <f t="shared" si="6"/>
        <v>490.08449671734866</v>
      </c>
      <c r="U25" s="76">
        <f t="shared" si="6"/>
        <v>499.88618665169565</v>
      </c>
      <c r="V25" s="76">
        <f t="shared" si="6"/>
        <v>509.88391038472957</v>
      </c>
      <c r="W25" s="76">
        <f t="shared" si="6"/>
        <v>520.08158859242417</v>
      </c>
      <c r="X25" s="76">
        <f t="shared" si="6"/>
        <v>530.48322036427271</v>
      </c>
      <c r="Y25" s="76">
        <f t="shared" si="6"/>
        <v>541.09288477155815</v>
      </c>
      <c r="Z25" s="76">
        <f t="shared" si="6"/>
        <v>551.91474246698931</v>
      </c>
      <c r="AA25" s="76">
        <f t="shared" si="6"/>
        <v>562.95303731632907</v>
      </c>
      <c r="AB25" s="76">
        <f t="shared" si="6"/>
        <v>574.21209806265563</v>
      </c>
      <c r="AC25" s="76">
        <f t="shared" si="6"/>
        <v>585.69634002390876</v>
      </c>
      <c r="AD25" s="76">
        <f t="shared" si="6"/>
        <v>597.41026682438689</v>
      </c>
      <c r="AE25" s="76">
        <f t="shared" si="6"/>
        <v>609.35847216087461</v>
      </c>
      <c r="AF25" s="76">
        <f t="shared" si="6"/>
        <v>621.54564160409211</v>
      </c>
      <c r="AG25" s="76">
        <f t="shared" si="6"/>
        <v>633.97655443617396</v>
      </c>
      <c r="AH25" s="76">
        <f t="shared" si="6"/>
        <v>646.65608552489743</v>
      </c>
      <c r="AI25" s="76">
        <f t="shared" si="6"/>
        <v>659.58920723539541</v>
      </c>
      <c r="AJ25" s="76">
        <f t="shared" si="6"/>
        <v>672.78099138010327</v>
      </c>
      <c r="AK25" s="76">
        <f t="shared" si="6"/>
        <v>686.23661120770532</v>
      </c>
      <c r="AL25" s="76">
        <f t="shared" si="6"/>
        <v>699.9613434318594</v>
      </c>
      <c r="AM25" s="76">
        <f t="shared" si="6"/>
        <v>713.96057030049656</v>
      </c>
      <c r="AN25" s="76">
        <f t="shared" si="6"/>
        <v>728.23978170650651</v>
      </c>
      <c r="AO25" s="76">
        <f t="shared" si="6"/>
        <v>742.80457734063668</v>
      </c>
      <c r="AP25" s="76">
        <f t="shared" si="6"/>
        <v>757.66066888744945</v>
      </c>
      <c r="AQ25" s="76">
        <f t="shared" si="6"/>
        <v>772.81388226519846</v>
      </c>
    </row>
    <row r="26" spans="1:43" outlineLevel="1">
      <c r="A26" s="66"/>
      <c r="B26" s="67" t="s">
        <v>41</v>
      </c>
      <c r="C26" s="74">
        <f>'Eingabeblatt Neubau'!E92</f>
        <v>0.02</v>
      </c>
      <c r="D26" s="78">
        <f>'Eingabeblatt Neubau'!E91</f>
        <v>35.159399999999998</v>
      </c>
      <c r="E26" s="76">
        <f>D26*(1+$C$26)</f>
        <v>35.862587999999995</v>
      </c>
      <c r="F26" s="76">
        <f t="shared" ref="F26:AQ26" si="7">E26*(1+$C$26)</f>
        <v>36.579839759999999</v>
      </c>
      <c r="G26" s="76">
        <f t="shared" si="7"/>
        <v>37.311436555199997</v>
      </c>
      <c r="H26" s="76">
        <f t="shared" si="7"/>
        <v>38.057665286303994</v>
      </c>
      <c r="I26" s="76">
        <f t="shared" si="7"/>
        <v>38.818818592030077</v>
      </c>
      <c r="J26" s="76">
        <f t="shared" si="7"/>
        <v>39.595194963870682</v>
      </c>
      <c r="K26" s="76">
        <f t="shared" si="7"/>
        <v>40.387098863148097</v>
      </c>
      <c r="L26" s="76">
        <f t="shared" si="7"/>
        <v>41.194840840411061</v>
      </c>
      <c r="M26" s="76">
        <f t="shared" si="7"/>
        <v>42.018737657219283</v>
      </c>
      <c r="N26" s="76">
        <f t="shared" si="7"/>
        <v>42.859112410363672</v>
      </c>
      <c r="O26" s="76">
        <f t="shared" si="7"/>
        <v>43.716294658570945</v>
      </c>
      <c r="P26" s="76">
        <f t="shared" si="7"/>
        <v>44.590620551742361</v>
      </c>
      <c r="Q26" s="76">
        <f t="shared" si="7"/>
        <v>45.48243296277721</v>
      </c>
      <c r="R26" s="76">
        <f t="shared" si="7"/>
        <v>46.392081622032755</v>
      </c>
      <c r="S26" s="76">
        <f t="shared" si="7"/>
        <v>47.319923254473409</v>
      </c>
      <c r="T26" s="76">
        <f t="shared" si="7"/>
        <v>48.266321719562875</v>
      </c>
      <c r="U26" s="76">
        <f t="shared" si="7"/>
        <v>49.231648153954133</v>
      </c>
      <c r="V26" s="76">
        <f t="shared" si="7"/>
        <v>50.216281117033219</v>
      </c>
      <c r="W26" s="76">
        <f t="shared" si="7"/>
        <v>51.220606739373885</v>
      </c>
      <c r="X26" s="76">
        <f t="shared" si="7"/>
        <v>52.24501887416136</v>
      </c>
      <c r="Y26" s="76">
        <f t="shared" si="7"/>
        <v>53.289919251644591</v>
      </c>
      <c r="Z26" s="76">
        <f t="shared" si="7"/>
        <v>54.355717636677483</v>
      </c>
      <c r="AA26" s="76">
        <f t="shared" si="7"/>
        <v>55.442831989411033</v>
      </c>
      <c r="AB26" s="76">
        <f t="shared" si="7"/>
        <v>56.551688629199255</v>
      </c>
      <c r="AC26" s="76">
        <f t="shared" si="7"/>
        <v>57.682722401783238</v>
      </c>
      <c r="AD26" s="76">
        <f t="shared" si="7"/>
        <v>58.836376849818905</v>
      </c>
      <c r="AE26" s="76">
        <f t="shared" si="7"/>
        <v>60.013104386815286</v>
      </c>
      <c r="AF26" s="76">
        <f t="shared" si="7"/>
        <v>61.213366474551592</v>
      </c>
      <c r="AG26" s="76">
        <f t="shared" si="7"/>
        <v>62.437633804042626</v>
      </c>
      <c r="AH26" s="76">
        <f t="shared" si="7"/>
        <v>63.686386480123481</v>
      </c>
      <c r="AI26" s="76">
        <f t="shared" si="7"/>
        <v>64.960114209725958</v>
      </c>
      <c r="AJ26" s="76">
        <f t="shared" si="7"/>
        <v>66.25931649392048</v>
      </c>
      <c r="AK26" s="76">
        <f t="shared" si="7"/>
        <v>67.584502823798886</v>
      </c>
      <c r="AL26" s="76">
        <f t="shared" si="7"/>
        <v>68.936192880274859</v>
      </c>
      <c r="AM26" s="76">
        <f t="shared" si="7"/>
        <v>70.314916737880353</v>
      </c>
      <c r="AN26" s="76">
        <f t="shared" si="7"/>
        <v>71.72121507263796</v>
      </c>
      <c r="AO26" s="76">
        <f t="shared" si="7"/>
        <v>73.155639374090725</v>
      </c>
      <c r="AP26" s="76">
        <f t="shared" si="7"/>
        <v>74.618752161572544</v>
      </c>
      <c r="AQ26" s="76">
        <f t="shared" si="7"/>
        <v>76.111127204803992</v>
      </c>
    </row>
    <row r="27" spans="1:43" outlineLevel="1">
      <c r="A27" s="66"/>
      <c r="B27" s="67" t="s">
        <v>42</v>
      </c>
      <c r="C27" s="74">
        <f>C21</f>
        <v>0.02</v>
      </c>
      <c r="D27" s="78">
        <f>'Eingabeblatt Neubau'!E88</f>
        <v>79.713000000000008</v>
      </c>
      <c r="E27" s="75">
        <f>D27*(1+$C$27)</f>
        <v>81.307260000000014</v>
      </c>
      <c r="F27" s="75">
        <f t="shared" ref="F27:AQ27" si="8">E27*(1+$C$27)</f>
        <v>82.93340520000001</v>
      </c>
      <c r="G27" s="75">
        <f t="shared" si="8"/>
        <v>84.59207330400001</v>
      </c>
      <c r="H27" s="75">
        <f t="shared" si="8"/>
        <v>86.283914770080017</v>
      </c>
      <c r="I27" s="75">
        <f t="shared" si="8"/>
        <v>88.009593065481624</v>
      </c>
      <c r="J27" s="75">
        <f t="shared" si="8"/>
        <v>89.76978492679126</v>
      </c>
      <c r="K27" s="75">
        <f t="shared" si="8"/>
        <v>91.565180625327088</v>
      </c>
      <c r="L27" s="75">
        <f t="shared" si="8"/>
        <v>93.396484237833633</v>
      </c>
      <c r="M27" s="75">
        <f t="shared" si="8"/>
        <v>95.264413922590307</v>
      </c>
      <c r="N27" s="75">
        <f t="shared" si="8"/>
        <v>97.169702201042114</v>
      </c>
      <c r="O27" s="75">
        <f t="shared" si="8"/>
        <v>99.113096245062962</v>
      </c>
      <c r="P27" s="75">
        <f t="shared" si="8"/>
        <v>101.09535816996423</v>
      </c>
      <c r="Q27" s="75">
        <f t="shared" si="8"/>
        <v>103.11726533336352</v>
      </c>
      <c r="R27" s="75">
        <f t="shared" si="8"/>
        <v>105.17961064003079</v>
      </c>
      <c r="S27" s="75">
        <f t="shared" si="8"/>
        <v>107.28320285283141</v>
      </c>
      <c r="T27" s="75">
        <f t="shared" si="8"/>
        <v>109.42886690988804</v>
      </c>
      <c r="U27" s="75">
        <f t="shared" si="8"/>
        <v>111.6174442480858</v>
      </c>
      <c r="V27" s="75">
        <f t="shared" si="8"/>
        <v>113.84979313304753</v>
      </c>
      <c r="W27" s="75">
        <f t="shared" si="8"/>
        <v>116.12678899570848</v>
      </c>
      <c r="X27" s="75">
        <f t="shared" si="8"/>
        <v>118.44932477562266</v>
      </c>
      <c r="Y27" s="75">
        <f t="shared" si="8"/>
        <v>120.81831127113512</v>
      </c>
      <c r="Z27" s="75">
        <f t="shared" si="8"/>
        <v>123.23467749655782</v>
      </c>
      <c r="AA27" s="75">
        <f t="shared" si="8"/>
        <v>125.69937104648898</v>
      </c>
      <c r="AB27" s="75">
        <f t="shared" si="8"/>
        <v>128.21335846741877</v>
      </c>
      <c r="AC27" s="75">
        <f t="shared" si="8"/>
        <v>130.77762563676714</v>
      </c>
      <c r="AD27" s="75">
        <f t="shared" si="8"/>
        <v>133.39317814950249</v>
      </c>
      <c r="AE27" s="75">
        <f t="shared" si="8"/>
        <v>136.06104171249254</v>
      </c>
      <c r="AF27" s="75">
        <f t="shared" si="8"/>
        <v>138.7822625467424</v>
      </c>
      <c r="AG27" s="75">
        <f t="shared" si="8"/>
        <v>141.55790779767725</v>
      </c>
      <c r="AH27" s="75">
        <f t="shared" si="8"/>
        <v>144.38906595363079</v>
      </c>
      <c r="AI27" s="75">
        <f t="shared" si="8"/>
        <v>147.27684727270341</v>
      </c>
      <c r="AJ27" s="75">
        <f t="shared" si="8"/>
        <v>150.22238421815749</v>
      </c>
      <c r="AK27" s="75">
        <f t="shared" si="8"/>
        <v>153.22683190252064</v>
      </c>
      <c r="AL27" s="75">
        <f t="shared" si="8"/>
        <v>156.29136854057106</v>
      </c>
      <c r="AM27" s="75">
        <f t="shared" si="8"/>
        <v>159.41719591138249</v>
      </c>
      <c r="AN27" s="75">
        <f t="shared" si="8"/>
        <v>162.60553982961014</v>
      </c>
      <c r="AO27" s="75">
        <f t="shared" si="8"/>
        <v>165.85765062620234</v>
      </c>
      <c r="AP27" s="75">
        <f t="shared" si="8"/>
        <v>169.17480363872639</v>
      </c>
      <c r="AQ27" s="75">
        <f t="shared" si="8"/>
        <v>172.55829971150092</v>
      </c>
    </row>
    <row r="28" spans="1:43" outlineLevel="1">
      <c r="A28" s="66"/>
      <c r="B28" s="79"/>
      <c r="C28" s="72"/>
      <c r="D28" s="72" t="s">
        <v>43</v>
      </c>
      <c r="E28" s="72" t="s">
        <v>43</v>
      </c>
      <c r="F28" s="72" t="s">
        <v>43</v>
      </c>
      <c r="G28" s="72" t="s">
        <v>43</v>
      </c>
      <c r="H28" s="72" t="s">
        <v>43</v>
      </c>
      <c r="I28" s="72" t="s">
        <v>43</v>
      </c>
      <c r="J28" s="72" t="s">
        <v>43</v>
      </c>
      <c r="K28" s="72" t="s">
        <v>43</v>
      </c>
      <c r="L28" s="72" t="s">
        <v>43</v>
      </c>
      <c r="M28" s="72" t="s">
        <v>43</v>
      </c>
      <c r="N28" s="72" t="s">
        <v>43</v>
      </c>
      <c r="O28" s="72" t="s">
        <v>43</v>
      </c>
      <c r="P28" s="72" t="s">
        <v>43</v>
      </c>
      <c r="Q28" s="72" t="s">
        <v>43</v>
      </c>
      <c r="R28" s="72" t="s">
        <v>43</v>
      </c>
      <c r="S28" s="72" t="s">
        <v>43</v>
      </c>
      <c r="T28" s="72" t="s">
        <v>43</v>
      </c>
      <c r="U28" s="72" t="s">
        <v>43</v>
      </c>
      <c r="V28" s="72" t="s">
        <v>43</v>
      </c>
      <c r="W28" s="72" t="s">
        <v>43</v>
      </c>
      <c r="X28" s="72" t="s">
        <v>43</v>
      </c>
      <c r="Y28" s="72" t="s">
        <v>43</v>
      </c>
      <c r="Z28" s="72" t="s">
        <v>43</v>
      </c>
      <c r="AA28" s="72" t="s">
        <v>43</v>
      </c>
      <c r="AB28" s="72" t="s">
        <v>43</v>
      </c>
      <c r="AC28" s="72" t="s">
        <v>43</v>
      </c>
      <c r="AD28" s="72" t="s">
        <v>43</v>
      </c>
      <c r="AE28" s="72" t="s">
        <v>43</v>
      </c>
      <c r="AF28" s="72" t="s">
        <v>43</v>
      </c>
      <c r="AG28" s="72" t="s">
        <v>43</v>
      </c>
      <c r="AH28" s="72" t="s">
        <v>43</v>
      </c>
      <c r="AI28" s="72" t="s">
        <v>43</v>
      </c>
      <c r="AJ28" s="72" t="s">
        <v>43</v>
      </c>
      <c r="AK28" s="72" t="s">
        <v>43</v>
      </c>
      <c r="AL28" s="72" t="s">
        <v>43</v>
      </c>
      <c r="AM28" s="72" t="s">
        <v>43</v>
      </c>
      <c r="AN28" s="72" t="s">
        <v>43</v>
      </c>
      <c r="AO28" s="72" t="s">
        <v>43</v>
      </c>
      <c r="AP28" s="72" t="s">
        <v>43</v>
      </c>
      <c r="AQ28" s="72" t="s">
        <v>43</v>
      </c>
    </row>
    <row r="29" spans="1:43" outlineLevel="1">
      <c r="A29" s="66"/>
      <c r="B29" s="80" t="s">
        <v>44</v>
      </c>
      <c r="C29" s="81"/>
      <c r="D29" s="82" t="e">
        <f>(D19*$J$8+D20*$J$9)*12</f>
        <v>#VALUE!</v>
      </c>
      <c r="E29" s="82" t="e">
        <f t="shared" ref="E29:AQ29" si="9">(E19*$J$8+E20*$J$9)*12</f>
        <v>#VALUE!</v>
      </c>
      <c r="F29" s="82" t="e">
        <f t="shared" si="9"/>
        <v>#VALUE!</v>
      </c>
      <c r="G29" s="82" t="e">
        <f t="shared" si="9"/>
        <v>#VALUE!</v>
      </c>
      <c r="H29" s="82" t="e">
        <f t="shared" si="9"/>
        <v>#VALUE!</v>
      </c>
      <c r="I29" s="82" t="e">
        <f t="shared" si="9"/>
        <v>#VALUE!</v>
      </c>
      <c r="J29" s="82" t="e">
        <f t="shared" si="9"/>
        <v>#VALUE!</v>
      </c>
      <c r="K29" s="82" t="e">
        <f t="shared" si="9"/>
        <v>#VALUE!</v>
      </c>
      <c r="L29" s="82" t="e">
        <f t="shared" si="9"/>
        <v>#VALUE!</v>
      </c>
      <c r="M29" s="82" t="e">
        <f t="shared" si="9"/>
        <v>#VALUE!</v>
      </c>
      <c r="N29" s="82" t="e">
        <f t="shared" si="9"/>
        <v>#VALUE!</v>
      </c>
      <c r="O29" s="82" t="e">
        <f t="shared" si="9"/>
        <v>#VALUE!</v>
      </c>
      <c r="P29" s="82" t="e">
        <f t="shared" si="9"/>
        <v>#VALUE!</v>
      </c>
      <c r="Q29" s="82" t="e">
        <f t="shared" si="9"/>
        <v>#VALUE!</v>
      </c>
      <c r="R29" s="82" t="e">
        <f t="shared" si="9"/>
        <v>#VALUE!</v>
      </c>
      <c r="S29" s="82" t="e">
        <f t="shared" si="9"/>
        <v>#VALUE!</v>
      </c>
      <c r="T29" s="82" t="e">
        <f t="shared" si="9"/>
        <v>#VALUE!</v>
      </c>
      <c r="U29" s="82" t="e">
        <f t="shared" si="9"/>
        <v>#VALUE!</v>
      </c>
      <c r="V29" s="82" t="e">
        <f t="shared" si="9"/>
        <v>#VALUE!</v>
      </c>
      <c r="W29" s="82" t="e">
        <f t="shared" si="9"/>
        <v>#VALUE!</v>
      </c>
      <c r="X29" s="82" t="e">
        <f t="shared" si="9"/>
        <v>#VALUE!</v>
      </c>
      <c r="Y29" s="82" t="e">
        <f t="shared" si="9"/>
        <v>#VALUE!</v>
      </c>
      <c r="Z29" s="82" t="e">
        <f t="shared" si="9"/>
        <v>#VALUE!</v>
      </c>
      <c r="AA29" s="82" t="e">
        <f t="shared" si="9"/>
        <v>#VALUE!</v>
      </c>
      <c r="AB29" s="82" t="e">
        <f t="shared" si="9"/>
        <v>#VALUE!</v>
      </c>
      <c r="AC29" s="82" t="e">
        <f t="shared" si="9"/>
        <v>#VALUE!</v>
      </c>
      <c r="AD29" s="82" t="e">
        <f t="shared" si="9"/>
        <v>#VALUE!</v>
      </c>
      <c r="AE29" s="82" t="e">
        <f t="shared" si="9"/>
        <v>#VALUE!</v>
      </c>
      <c r="AF29" s="82" t="e">
        <f t="shared" si="9"/>
        <v>#VALUE!</v>
      </c>
      <c r="AG29" s="82" t="e">
        <f t="shared" si="9"/>
        <v>#VALUE!</v>
      </c>
      <c r="AH29" s="82" t="e">
        <f t="shared" si="9"/>
        <v>#VALUE!</v>
      </c>
      <c r="AI29" s="82" t="e">
        <f t="shared" si="9"/>
        <v>#VALUE!</v>
      </c>
      <c r="AJ29" s="82" t="e">
        <f t="shared" si="9"/>
        <v>#VALUE!</v>
      </c>
      <c r="AK29" s="82" t="e">
        <f t="shared" si="9"/>
        <v>#VALUE!</v>
      </c>
      <c r="AL29" s="82" t="e">
        <f t="shared" si="9"/>
        <v>#VALUE!</v>
      </c>
      <c r="AM29" s="82" t="e">
        <f t="shared" si="9"/>
        <v>#VALUE!</v>
      </c>
      <c r="AN29" s="82" t="e">
        <f t="shared" si="9"/>
        <v>#VALUE!</v>
      </c>
      <c r="AO29" s="82" t="e">
        <f t="shared" si="9"/>
        <v>#VALUE!</v>
      </c>
      <c r="AP29" s="82" t="e">
        <f t="shared" si="9"/>
        <v>#VALUE!</v>
      </c>
      <c r="AQ29" s="82" t="e">
        <f t="shared" si="9"/>
        <v>#VALUE!</v>
      </c>
    </row>
    <row r="30" spans="1:43" outlineLevel="1">
      <c r="A30" s="66"/>
      <c r="B30" s="80" t="s">
        <v>45</v>
      </c>
      <c r="C30" s="74">
        <f>'Eingabeblatt Neubau'!E86</f>
        <v>0.02</v>
      </c>
      <c r="D30" s="82">
        <f>'Eingabeblatt Neubau'!$E$85</f>
        <v>0</v>
      </c>
      <c r="E30" s="83">
        <f>D30*(1+$C30)</f>
        <v>0</v>
      </c>
      <c r="F30" s="83">
        <f>E30*(1+$C30)</f>
        <v>0</v>
      </c>
      <c r="G30" s="83">
        <f t="shared" ref="G30:AQ30" si="10">F30*(1+$C30)</f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>
        <f t="shared" si="10"/>
        <v>0</v>
      </c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  <c r="X30" s="83">
        <f t="shared" si="10"/>
        <v>0</v>
      </c>
      <c r="Y30" s="83">
        <f t="shared" si="10"/>
        <v>0</v>
      </c>
      <c r="Z30" s="83">
        <f t="shared" si="10"/>
        <v>0</v>
      </c>
      <c r="AA30" s="83">
        <f t="shared" si="10"/>
        <v>0</v>
      </c>
      <c r="AB30" s="83">
        <f t="shared" si="10"/>
        <v>0</v>
      </c>
      <c r="AC30" s="83">
        <f t="shared" si="10"/>
        <v>0</v>
      </c>
      <c r="AD30" s="83">
        <f t="shared" si="10"/>
        <v>0</v>
      </c>
      <c r="AE30" s="83">
        <f t="shared" si="10"/>
        <v>0</v>
      </c>
      <c r="AF30" s="83">
        <f t="shared" si="10"/>
        <v>0</v>
      </c>
      <c r="AG30" s="83">
        <f t="shared" si="10"/>
        <v>0</v>
      </c>
      <c r="AH30" s="83">
        <f t="shared" si="10"/>
        <v>0</v>
      </c>
      <c r="AI30" s="83">
        <f t="shared" si="10"/>
        <v>0</v>
      </c>
      <c r="AJ30" s="83">
        <f t="shared" si="10"/>
        <v>0</v>
      </c>
      <c r="AK30" s="83">
        <f t="shared" si="10"/>
        <v>0</v>
      </c>
      <c r="AL30" s="83">
        <f t="shared" si="10"/>
        <v>0</v>
      </c>
      <c r="AM30" s="83">
        <f t="shared" si="10"/>
        <v>0</v>
      </c>
      <c r="AN30" s="83">
        <f t="shared" si="10"/>
        <v>0</v>
      </c>
      <c r="AO30" s="83">
        <f t="shared" si="10"/>
        <v>0</v>
      </c>
      <c r="AP30" s="83">
        <f t="shared" si="10"/>
        <v>0</v>
      </c>
      <c r="AQ30" s="83">
        <f t="shared" si="10"/>
        <v>0</v>
      </c>
    </row>
    <row r="31" spans="1:43" outlineLevel="1">
      <c r="A31" s="66"/>
      <c r="B31" s="67" t="s">
        <v>46</v>
      </c>
      <c r="C31" s="84"/>
      <c r="D31" s="82">
        <f>D25*$J$7+D26*$J$9</f>
        <v>0</v>
      </c>
      <c r="E31" s="82">
        <f>E25*$J$7+E26*$J$9</f>
        <v>0</v>
      </c>
      <c r="F31" s="82">
        <f t="shared" ref="F31:AQ31" si="11">F25*$J$7+F26*$J$9</f>
        <v>0</v>
      </c>
      <c r="G31" s="82">
        <f t="shared" si="11"/>
        <v>0</v>
      </c>
      <c r="H31" s="82">
        <f t="shared" si="11"/>
        <v>0</v>
      </c>
      <c r="I31" s="82">
        <f t="shared" si="11"/>
        <v>0</v>
      </c>
      <c r="J31" s="82">
        <f t="shared" si="11"/>
        <v>0</v>
      </c>
      <c r="K31" s="82">
        <f t="shared" si="11"/>
        <v>0</v>
      </c>
      <c r="L31" s="82">
        <f t="shared" si="11"/>
        <v>0</v>
      </c>
      <c r="M31" s="82">
        <f t="shared" si="11"/>
        <v>0</v>
      </c>
      <c r="N31" s="82">
        <f t="shared" si="11"/>
        <v>0</v>
      </c>
      <c r="O31" s="82">
        <f t="shared" si="11"/>
        <v>0</v>
      </c>
      <c r="P31" s="82">
        <f t="shared" si="11"/>
        <v>0</v>
      </c>
      <c r="Q31" s="82">
        <f t="shared" si="11"/>
        <v>0</v>
      </c>
      <c r="R31" s="82">
        <f t="shared" si="11"/>
        <v>0</v>
      </c>
      <c r="S31" s="82">
        <f t="shared" si="11"/>
        <v>0</v>
      </c>
      <c r="T31" s="82">
        <f t="shared" si="11"/>
        <v>0</v>
      </c>
      <c r="U31" s="82">
        <f t="shared" si="11"/>
        <v>0</v>
      </c>
      <c r="V31" s="82">
        <f t="shared" si="11"/>
        <v>0</v>
      </c>
      <c r="W31" s="82">
        <f t="shared" si="11"/>
        <v>0</v>
      </c>
      <c r="X31" s="82">
        <f t="shared" si="11"/>
        <v>0</v>
      </c>
      <c r="Y31" s="82">
        <f t="shared" si="11"/>
        <v>0</v>
      </c>
      <c r="Z31" s="82">
        <f t="shared" si="11"/>
        <v>0</v>
      </c>
      <c r="AA31" s="82">
        <f t="shared" si="11"/>
        <v>0</v>
      </c>
      <c r="AB31" s="82">
        <f t="shared" si="11"/>
        <v>0</v>
      </c>
      <c r="AC31" s="82">
        <f t="shared" si="11"/>
        <v>0</v>
      </c>
      <c r="AD31" s="82">
        <f t="shared" si="11"/>
        <v>0</v>
      </c>
      <c r="AE31" s="82">
        <f t="shared" si="11"/>
        <v>0</v>
      </c>
      <c r="AF31" s="82">
        <f t="shared" si="11"/>
        <v>0</v>
      </c>
      <c r="AG31" s="82">
        <f t="shared" si="11"/>
        <v>0</v>
      </c>
      <c r="AH31" s="82">
        <f t="shared" si="11"/>
        <v>0</v>
      </c>
      <c r="AI31" s="82">
        <f t="shared" si="11"/>
        <v>0</v>
      </c>
      <c r="AJ31" s="82">
        <f t="shared" si="11"/>
        <v>0</v>
      </c>
      <c r="AK31" s="82">
        <f t="shared" si="11"/>
        <v>0</v>
      </c>
      <c r="AL31" s="82">
        <f t="shared" si="11"/>
        <v>0</v>
      </c>
      <c r="AM31" s="82">
        <f t="shared" si="11"/>
        <v>0</v>
      </c>
      <c r="AN31" s="82">
        <f t="shared" si="11"/>
        <v>0</v>
      </c>
      <c r="AO31" s="82">
        <f t="shared" si="11"/>
        <v>0</v>
      </c>
      <c r="AP31" s="82">
        <f t="shared" si="11"/>
        <v>0</v>
      </c>
      <c r="AQ31" s="82">
        <f t="shared" si="11"/>
        <v>0</v>
      </c>
    </row>
    <row r="32" spans="1:43" outlineLevel="1">
      <c r="A32" s="66"/>
      <c r="B32" s="67" t="s">
        <v>47</v>
      </c>
      <c r="C32" s="84"/>
      <c r="D32" s="82">
        <f>D21*$J$8+D27*$J$9</f>
        <v>0</v>
      </c>
      <c r="E32" s="82">
        <f t="shared" ref="E32:AQ32" si="12">E21*$J$8+E27*$J$9</f>
        <v>0</v>
      </c>
      <c r="F32" s="82">
        <f t="shared" si="12"/>
        <v>0</v>
      </c>
      <c r="G32" s="82">
        <f t="shared" si="12"/>
        <v>0</v>
      </c>
      <c r="H32" s="82">
        <f t="shared" si="12"/>
        <v>0</v>
      </c>
      <c r="I32" s="82">
        <f t="shared" si="12"/>
        <v>0</v>
      </c>
      <c r="J32" s="82">
        <f t="shared" si="12"/>
        <v>0</v>
      </c>
      <c r="K32" s="82">
        <f t="shared" si="12"/>
        <v>0</v>
      </c>
      <c r="L32" s="82">
        <f t="shared" si="12"/>
        <v>0</v>
      </c>
      <c r="M32" s="82">
        <f t="shared" si="12"/>
        <v>0</v>
      </c>
      <c r="N32" s="82">
        <f t="shared" si="12"/>
        <v>0</v>
      </c>
      <c r="O32" s="82">
        <f t="shared" si="12"/>
        <v>0</v>
      </c>
      <c r="P32" s="82">
        <f t="shared" si="12"/>
        <v>0</v>
      </c>
      <c r="Q32" s="82">
        <f t="shared" si="12"/>
        <v>0</v>
      </c>
      <c r="R32" s="82">
        <f t="shared" si="12"/>
        <v>0</v>
      </c>
      <c r="S32" s="82">
        <f t="shared" si="12"/>
        <v>0</v>
      </c>
      <c r="T32" s="82">
        <f t="shared" si="12"/>
        <v>0</v>
      </c>
      <c r="U32" s="82">
        <f t="shared" si="12"/>
        <v>0</v>
      </c>
      <c r="V32" s="82">
        <f t="shared" si="12"/>
        <v>0</v>
      </c>
      <c r="W32" s="82">
        <f t="shared" si="12"/>
        <v>0</v>
      </c>
      <c r="X32" s="82">
        <f t="shared" si="12"/>
        <v>0</v>
      </c>
      <c r="Y32" s="82">
        <f t="shared" si="12"/>
        <v>0</v>
      </c>
      <c r="Z32" s="82">
        <f t="shared" si="12"/>
        <v>0</v>
      </c>
      <c r="AA32" s="82">
        <f t="shared" si="12"/>
        <v>0</v>
      </c>
      <c r="AB32" s="82">
        <f t="shared" si="12"/>
        <v>0</v>
      </c>
      <c r="AC32" s="82">
        <f t="shared" si="12"/>
        <v>0</v>
      </c>
      <c r="AD32" s="82">
        <f t="shared" si="12"/>
        <v>0</v>
      </c>
      <c r="AE32" s="82">
        <f t="shared" si="12"/>
        <v>0</v>
      </c>
      <c r="AF32" s="82">
        <f t="shared" si="12"/>
        <v>0</v>
      </c>
      <c r="AG32" s="82">
        <f t="shared" si="12"/>
        <v>0</v>
      </c>
      <c r="AH32" s="82">
        <f t="shared" si="12"/>
        <v>0</v>
      </c>
      <c r="AI32" s="82">
        <f t="shared" si="12"/>
        <v>0</v>
      </c>
      <c r="AJ32" s="82">
        <f t="shared" si="12"/>
        <v>0</v>
      </c>
      <c r="AK32" s="82">
        <f t="shared" si="12"/>
        <v>0</v>
      </c>
      <c r="AL32" s="82">
        <f t="shared" si="12"/>
        <v>0</v>
      </c>
      <c r="AM32" s="82">
        <f t="shared" si="12"/>
        <v>0</v>
      </c>
      <c r="AN32" s="82">
        <f t="shared" si="12"/>
        <v>0</v>
      </c>
      <c r="AO32" s="82">
        <f t="shared" si="12"/>
        <v>0</v>
      </c>
      <c r="AP32" s="82">
        <f t="shared" si="12"/>
        <v>0</v>
      </c>
      <c r="AQ32" s="82">
        <f t="shared" si="12"/>
        <v>0</v>
      </c>
    </row>
    <row r="33" spans="1:54" outlineLevel="1">
      <c r="A33" s="66"/>
      <c r="B33" s="67" t="s">
        <v>48</v>
      </c>
      <c r="C33" s="85">
        <f>'Eingabeblatt Neubau'!E94</f>
        <v>1.4999999999999999E-2</v>
      </c>
      <c r="D33" s="86" t="e">
        <f t="shared" ref="D33:AQ33" si="13">D29*$C$33</f>
        <v>#VALUE!</v>
      </c>
      <c r="E33" s="86" t="e">
        <f>E29*$C$33</f>
        <v>#VALUE!</v>
      </c>
      <c r="F33" s="86" t="e">
        <f t="shared" si="13"/>
        <v>#VALUE!</v>
      </c>
      <c r="G33" s="86" t="e">
        <f t="shared" si="13"/>
        <v>#VALUE!</v>
      </c>
      <c r="H33" s="86" t="e">
        <f t="shared" si="13"/>
        <v>#VALUE!</v>
      </c>
      <c r="I33" s="86" t="e">
        <f t="shared" si="13"/>
        <v>#VALUE!</v>
      </c>
      <c r="J33" s="86" t="e">
        <f t="shared" si="13"/>
        <v>#VALUE!</v>
      </c>
      <c r="K33" s="86" t="e">
        <f t="shared" si="13"/>
        <v>#VALUE!</v>
      </c>
      <c r="L33" s="86" t="e">
        <f t="shared" si="13"/>
        <v>#VALUE!</v>
      </c>
      <c r="M33" s="86" t="e">
        <f t="shared" si="13"/>
        <v>#VALUE!</v>
      </c>
      <c r="N33" s="86" t="e">
        <f t="shared" si="13"/>
        <v>#VALUE!</v>
      </c>
      <c r="O33" s="86" t="e">
        <f t="shared" si="13"/>
        <v>#VALUE!</v>
      </c>
      <c r="P33" s="86" t="e">
        <f t="shared" si="13"/>
        <v>#VALUE!</v>
      </c>
      <c r="Q33" s="86" t="e">
        <f t="shared" si="13"/>
        <v>#VALUE!</v>
      </c>
      <c r="R33" s="86" t="e">
        <f t="shared" si="13"/>
        <v>#VALUE!</v>
      </c>
      <c r="S33" s="86" t="e">
        <f t="shared" si="13"/>
        <v>#VALUE!</v>
      </c>
      <c r="T33" s="86" t="e">
        <f t="shared" si="13"/>
        <v>#VALUE!</v>
      </c>
      <c r="U33" s="86" t="e">
        <f t="shared" si="13"/>
        <v>#VALUE!</v>
      </c>
      <c r="V33" s="86" t="e">
        <f t="shared" si="13"/>
        <v>#VALUE!</v>
      </c>
      <c r="W33" s="86" t="e">
        <f t="shared" si="13"/>
        <v>#VALUE!</v>
      </c>
      <c r="X33" s="86" t="e">
        <f t="shared" si="13"/>
        <v>#VALUE!</v>
      </c>
      <c r="Y33" s="86" t="e">
        <f t="shared" si="13"/>
        <v>#VALUE!</v>
      </c>
      <c r="Z33" s="86" t="e">
        <f t="shared" si="13"/>
        <v>#VALUE!</v>
      </c>
      <c r="AA33" s="86" t="e">
        <f t="shared" si="13"/>
        <v>#VALUE!</v>
      </c>
      <c r="AB33" s="86" t="e">
        <f t="shared" si="13"/>
        <v>#VALUE!</v>
      </c>
      <c r="AC33" s="86" t="e">
        <f t="shared" si="13"/>
        <v>#VALUE!</v>
      </c>
      <c r="AD33" s="86" t="e">
        <f t="shared" si="13"/>
        <v>#VALUE!</v>
      </c>
      <c r="AE33" s="86" t="e">
        <f t="shared" si="13"/>
        <v>#VALUE!</v>
      </c>
      <c r="AF33" s="86" t="e">
        <f t="shared" si="13"/>
        <v>#VALUE!</v>
      </c>
      <c r="AG33" s="86" t="e">
        <f t="shared" si="13"/>
        <v>#VALUE!</v>
      </c>
      <c r="AH33" s="86" t="e">
        <f t="shared" si="13"/>
        <v>#VALUE!</v>
      </c>
      <c r="AI33" s="86" t="e">
        <f t="shared" si="13"/>
        <v>#VALUE!</v>
      </c>
      <c r="AJ33" s="86" t="e">
        <f t="shared" si="13"/>
        <v>#VALUE!</v>
      </c>
      <c r="AK33" s="86" t="e">
        <f t="shared" si="13"/>
        <v>#VALUE!</v>
      </c>
      <c r="AL33" s="86" t="e">
        <f t="shared" si="13"/>
        <v>#VALUE!</v>
      </c>
      <c r="AM33" s="86" t="e">
        <f t="shared" si="13"/>
        <v>#VALUE!</v>
      </c>
      <c r="AN33" s="86" t="e">
        <f t="shared" si="13"/>
        <v>#VALUE!</v>
      </c>
      <c r="AO33" s="86" t="e">
        <f t="shared" si="13"/>
        <v>#VALUE!</v>
      </c>
      <c r="AP33" s="86" t="e">
        <f t="shared" si="13"/>
        <v>#VALUE!</v>
      </c>
      <c r="AQ33" s="86" t="e">
        <f t="shared" si="13"/>
        <v>#VALUE!</v>
      </c>
    </row>
    <row r="34" spans="1:54" outlineLevel="1">
      <c r="A34" s="66"/>
      <c r="B34" s="67" t="s">
        <v>49</v>
      </c>
      <c r="C34" s="84"/>
      <c r="D34" s="83" t="e">
        <f t="shared" ref="D34:AQ34" si="14">D29-D30-D31-D32-D33</f>
        <v>#VALUE!</v>
      </c>
      <c r="E34" s="83" t="e">
        <f>E29-E30-E31-E32-E33</f>
        <v>#VALUE!</v>
      </c>
      <c r="F34" s="83" t="e">
        <f t="shared" si="14"/>
        <v>#VALUE!</v>
      </c>
      <c r="G34" s="83" t="e">
        <f t="shared" si="14"/>
        <v>#VALUE!</v>
      </c>
      <c r="H34" s="83" t="e">
        <f t="shared" si="14"/>
        <v>#VALUE!</v>
      </c>
      <c r="I34" s="83" t="e">
        <f t="shared" si="14"/>
        <v>#VALUE!</v>
      </c>
      <c r="J34" s="83" t="e">
        <f t="shared" si="14"/>
        <v>#VALUE!</v>
      </c>
      <c r="K34" s="83" t="e">
        <f t="shared" si="14"/>
        <v>#VALUE!</v>
      </c>
      <c r="L34" s="83" t="e">
        <f t="shared" si="14"/>
        <v>#VALUE!</v>
      </c>
      <c r="M34" s="83" t="e">
        <f t="shared" si="14"/>
        <v>#VALUE!</v>
      </c>
      <c r="N34" s="83" t="e">
        <f t="shared" si="14"/>
        <v>#VALUE!</v>
      </c>
      <c r="O34" s="83" t="e">
        <f t="shared" si="14"/>
        <v>#VALUE!</v>
      </c>
      <c r="P34" s="83" t="e">
        <f t="shared" si="14"/>
        <v>#VALUE!</v>
      </c>
      <c r="Q34" s="83" t="e">
        <f t="shared" si="14"/>
        <v>#VALUE!</v>
      </c>
      <c r="R34" s="83" t="e">
        <f t="shared" si="14"/>
        <v>#VALUE!</v>
      </c>
      <c r="S34" s="83" t="e">
        <f t="shared" si="14"/>
        <v>#VALUE!</v>
      </c>
      <c r="T34" s="83" t="e">
        <f t="shared" si="14"/>
        <v>#VALUE!</v>
      </c>
      <c r="U34" s="83" t="e">
        <f t="shared" si="14"/>
        <v>#VALUE!</v>
      </c>
      <c r="V34" s="83" t="e">
        <f t="shared" si="14"/>
        <v>#VALUE!</v>
      </c>
      <c r="W34" s="83" t="e">
        <f t="shared" si="14"/>
        <v>#VALUE!</v>
      </c>
      <c r="X34" s="83" t="e">
        <f t="shared" si="14"/>
        <v>#VALUE!</v>
      </c>
      <c r="Y34" s="83" t="e">
        <f t="shared" si="14"/>
        <v>#VALUE!</v>
      </c>
      <c r="Z34" s="83" t="e">
        <f t="shared" si="14"/>
        <v>#VALUE!</v>
      </c>
      <c r="AA34" s="83" t="e">
        <f t="shared" si="14"/>
        <v>#VALUE!</v>
      </c>
      <c r="AB34" s="83" t="e">
        <f t="shared" si="14"/>
        <v>#VALUE!</v>
      </c>
      <c r="AC34" s="83" t="e">
        <f t="shared" si="14"/>
        <v>#VALUE!</v>
      </c>
      <c r="AD34" s="83" t="e">
        <f t="shared" si="14"/>
        <v>#VALUE!</v>
      </c>
      <c r="AE34" s="83" t="e">
        <f t="shared" si="14"/>
        <v>#VALUE!</v>
      </c>
      <c r="AF34" s="83" t="e">
        <f t="shared" si="14"/>
        <v>#VALUE!</v>
      </c>
      <c r="AG34" s="83" t="e">
        <f t="shared" si="14"/>
        <v>#VALUE!</v>
      </c>
      <c r="AH34" s="83" t="e">
        <f t="shared" si="14"/>
        <v>#VALUE!</v>
      </c>
      <c r="AI34" s="83" t="e">
        <f t="shared" si="14"/>
        <v>#VALUE!</v>
      </c>
      <c r="AJ34" s="83" t="e">
        <f t="shared" si="14"/>
        <v>#VALUE!</v>
      </c>
      <c r="AK34" s="83" t="e">
        <f t="shared" si="14"/>
        <v>#VALUE!</v>
      </c>
      <c r="AL34" s="83" t="e">
        <f t="shared" si="14"/>
        <v>#VALUE!</v>
      </c>
      <c r="AM34" s="83" t="e">
        <f t="shared" si="14"/>
        <v>#VALUE!</v>
      </c>
      <c r="AN34" s="83" t="e">
        <f t="shared" si="14"/>
        <v>#VALUE!</v>
      </c>
      <c r="AO34" s="83" t="e">
        <f t="shared" si="14"/>
        <v>#VALUE!</v>
      </c>
      <c r="AP34" s="83" t="e">
        <f t="shared" si="14"/>
        <v>#VALUE!</v>
      </c>
      <c r="AQ34" s="83" t="e">
        <f t="shared" si="14"/>
        <v>#VALUE!</v>
      </c>
    </row>
    <row r="35" spans="1:54" outlineLevel="1">
      <c r="A35" s="66"/>
      <c r="B35" s="67" t="s">
        <v>50</v>
      </c>
      <c r="C35" s="84"/>
      <c r="D35" s="87">
        <f t="shared" ref="D35:M35" si="15">D47+D54+D61</f>
        <v>0</v>
      </c>
      <c r="E35" s="87">
        <f>E47+E54+E61</f>
        <v>0</v>
      </c>
      <c r="F35" s="87">
        <f t="shared" si="15"/>
        <v>0</v>
      </c>
      <c r="G35" s="87">
        <f t="shared" si="15"/>
        <v>0</v>
      </c>
      <c r="H35" s="87">
        <f t="shared" si="15"/>
        <v>0</v>
      </c>
      <c r="I35" s="87">
        <f t="shared" si="15"/>
        <v>0</v>
      </c>
      <c r="J35" s="87">
        <f t="shared" si="15"/>
        <v>0</v>
      </c>
      <c r="K35" s="87">
        <f t="shared" si="15"/>
        <v>0</v>
      </c>
      <c r="L35" s="87">
        <f t="shared" si="15"/>
        <v>0</v>
      </c>
      <c r="M35" s="87">
        <f t="shared" si="15"/>
        <v>0</v>
      </c>
      <c r="N35" s="87">
        <f>N47+'Berechnung (Neubau)'!N54+N61</f>
        <v>0</v>
      </c>
      <c r="O35" s="87">
        <f t="shared" ref="O35:AP35" si="16">O47+O54+O61</f>
        <v>0</v>
      </c>
      <c r="P35" s="87">
        <f t="shared" si="16"/>
        <v>0</v>
      </c>
      <c r="Q35" s="87">
        <f t="shared" si="16"/>
        <v>0</v>
      </c>
      <c r="R35" s="87">
        <f t="shared" si="16"/>
        <v>0</v>
      </c>
      <c r="S35" s="87">
        <f t="shared" si="16"/>
        <v>0</v>
      </c>
      <c r="T35" s="87">
        <f t="shared" si="16"/>
        <v>0</v>
      </c>
      <c r="U35" s="87">
        <f t="shared" si="16"/>
        <v>0</v>
      </c>
      <c r="V35" s="87">
        <f t="shared" si="16"/>
        <v>0</v>
      </c>
      <c r="W35" s="87">
        <f t="shared" si="16"/>
        <v>0</v>
      </c>
      <c r="X35" s="87">
        <f t="shared" si="16"/>
        <v>0</v>
      </c>
      <c r="Y35" s="87">
        <f t="shared" si="16"/>
        <v>0</v>
      </c>
      <c r="Z35" s="87">
        <f t="shared" si="16"/>
        <v>0</v>
      </c>
      <c r="AA35" s="87">
        <f t="shared" si="16"/>
        <v>0</v>
      </c>
      <c r="AB35" s="87">
        <f t="shared" si="16"/>
        <v>0</v>
      </c>
      <c r="AC35" s="87">
        <f t="shared" si="16"/>
        <v>0</v>
      </c>
      <c r="AD35" s="87">
        <f t="shared" si="16"/>
        <v>0</v>
      </c>
      <c r="AE35" s="87">
        <f t="shared" si="16"/>
        <v>0</v>
      </c>
      <c r="AF35" s="87">
        <f t="shared" si="16"/>
        <v>0</v>
      </c>
      <c r="AG35" s="87">
        <f t="shared" si="16"/>
        <v>0</v>
      </c>
      <c r="AH35" s="87">
        <f t="shared" si="16"/>
        <v>0</v>
      </c>
      <c r="AI35" s="87">
        <f t="shared" si="16"/>
        <v>0</v>
      </c>
      <c r="AJ35" s="87">
        <f t="shared" si="16"/>
        <v>0</v>
      </c>
      <c r="AK35" s="87">
        <f t="shared" si="16"/>
        <v>0</v>
      </c>
      <c r="AL35" s="87">
        <f t="shared" si="16"/>
        <v>0</v>
      </c>
      <c r="AM35" s="87">
        <f t="shared" si="16"/>
        <v>0</v>
      </c>
      <c r="AN35" s="87">
        <f t="shared" si="16"/>
        <v>0</v>
      </c>
      <c r="AO35" s="87">
        <f t="shared" si="16"/>
        <v>0</v>
      </c>
      <c r="AP35" s="87">
        <f t="shared" si="16"/>
        <v>0</v>
      </c>
      <c r="AQ35" s="87">
        <f>AQ47+AQ54+AQ61</f>
        <v>0</v>
      </c>
    </row>
    <row r="36" spans="1:54" outlineLevel="1">
      <c r="A36" s="66"/>
      <c r="B36" s="67" t="s">
        <v>51</v>
      </c>
      <c r="C36" s="88">
        <f>-'Eingabeblatt Neubau'!F25</f>
        <v>0</v>
      </c>
      <c r="D36" s="83" t="e">
        <f>D34-D35</f>
        <v>#VALUE!</v>
      </c>
      <c r="E36" s="83" t="e">
        <f t="shared" ref="E36:AQ36" si="17">E34-E35</f>
        <v>#VALUE!</v>
      </c>
      <c r="F36" s="83" t="e">
        <f t="shared" si="17"/>
        <v>#VALUE!</v>
      </c>
      <c r="G36" s="83" t="e">
        <f t="shared" si="17"/>
        <v>#VALUE!</v>
      </c>
      <c r="H36" s="83" t="e">
        <f t="shared" si="17"/>
        <v>#VALUE!</v>
      </c>
      <c r="I36" s="83" t="e">
        <f t="shared" si="17"/>
        <v>#VALUE!</v>
      </c>
      <c r="J36" s="83" t="e">
        <f t="shared" si="17"/>
        <v>#VALUE!</v>
      </c>
      <c r="K36" s="83" t="e">
        <f t="shared" si="17"/>
        <v>#VALUE!</v>
      </c>
      <c r="L36" s="83" t="e">
        <f t="shared" si="17"/>
        <v>#VALUE!</v>
      </c>
      <c r="M36" s="83" t="e">
        <f t="shared" si="17"/>
        <v>#VALUE!</v>
      </c>
      <c r="N36" s="83" t="e">
        <f t="shared" si="17"/>
        <v>#VALUE!</v>
      </c>
      <c r="O36" s="83" t="e">
        <f t="shared" si="17"/>
        <v>#VALUE!</v>
      </c>
      <c r="P36" s="83" t="e">
        <f t="shared" si="17"/>
        <v>#VALUE!</v>
      </c>
      <c r="Q36" s="83" t="e">
        <f t="shared" si="17"/>
        <v>#VALUE!</v>
      </c>
      <c r="R36" s="83" t="e">
        <f t="shared" si="17"/>
        <v>#VALUE!</v>
      </c>
      <c r="S36" s="83" t="e">
        <f t="shared" si="17"/>
        <v>#VALUE!</v>
      </c>
      <c r="T36" s="83" t="e">
        <f t="shared" si="17"/>
        <v>#VALUE!</v>
      </c>
      <c r="U36" s="83" t="e">
        <f t="shared" si="17"/>
        <v>#VALUE!</v>
      </c>
      <c r="V36" s="83" t="e">
        <f t="shared" si="17"/>
        <v>#VALUE!</v>
      </c>
      <c r="W36" s="83" t="e">
        <f t="shared" si="17"/>
        <v>#VALUE!</v>
      </c>
      <c r="X36" s="83" t="e">
        <f t="shared" si="17"/>
        <v>#VALUE!</v>
      </c>
      <c r="Y36" s="83" t="e">
        <f t="shared" si="17"/>
        <v>#VALUE!</v>
      </c>
      <c r="Z36" s="83" t="e">
        <f t="shared" si="17"/>
        <v>#VALUE!</v>
      </c>
      <c r="AA36" s="83" t="e">
        <f t="shared" si="17"/>
        <v>#VALUE!</v>
      </c>
      <c r="AB36" s="83" t="e">
        <f t="shared" si="17"/>
        <v>#VALUE!</v>
      </c>
      <c r="AC36" s="83" t="e">
        <f t="shared" si="17"/>
        <v>#VALUE!</v>
      </c>
      <c r="AD36" s="83" t="e">
        <f t="shared" si="17"/>
        <v>#VALUE!</v>
      </c>
      <c r="AE36" s="83" t="e">
        <f t="shared" si="17"/>
        <v>#VALUE!</v>
      </c>
      <c r="AF36" s="83" t="e">
        <f t="shared" si="17"/>
        <v>#VALUE!</v>
      </c>
      <c r="AG36" s="83" t="e">
        <f t="shared" si="17"/>
        <v>#VALUE!</v>
      </c>
      <c r="AH36" s="83" t="e">
        <f t="shared" si="17"/>
        <v>#VALUE!</v>
      </c>
      <c r="AI36" s="83" t="e">
        <f t="shared" si="17"/>
        <v>#VALUE!</v>
      </c>
      <c r="AJ36" s="83" t="e">
        <f t="shared" si="17"/>
        <v>#VALUE!</v>
      </c>
      <c r="AK36" s="83" t="e">
        <f t="shared" si="17"/>
        <v>#VALUE!</v>
      </c>
      <c r="AL36" s="83" t="e">
        <f t="shared" si="17"/>
        <v>#VALUE!</v>
      </c>
      <c r="AM36" s="83" t="e">
        <f t="shared" si="17"/>
        <v>#VALUE!</v>
      </c>
      <c r="AN36" s="83" t="e">
        <f t="shared" si="17"/>
        <v>#VALUE!</v>
      </c>
      <c r="AO36" s="83" t="e">
        <f t="shared" si="17"/>
        <v>#VALUE!</v>
      </c>
      <c r="AP36" s="83" t="e">
        <f t="shared" si="17"/>
        <v>#VALUE!</v>
      </c>
      <c r="AQ36" s="83" t="e">
        <f t="shared" si="17"/>
        <v>#VALUE!</v>
      </c>
    </row>
    <row r="37" spans="1:54" outlineLevel="1">
      <c r="A37" s="66"/>
      <c r="B37" s="67" t="s">
        <v>52</v>
      </c>
      <c r="C37" s="84"/>
      <c r="D37" s="87">
        <v>0</v>
      </c>
      <c r="E37" s="87" t="e">
        <f>IF(D39&lt;0,D39*E73,D39*E72)</f>
        <v>#VALUE!</v>
      </c>
      <c r="F37" s="87" t="e">
        <f t="shared" ref="F37:AQ37" si="18">IF(E39&lt;0,E39*F73,E39*F72)</f>
        <v>#VALUE!</v>
      </c>
      <c r="G37" s="87" t="e">
        <f t="shared" si="18"/>
        <v>#VALUE!</v>
      </c>
      <c r="H37" s="87" t="e">
        <f t="shared" si="18"/>
        <v>#VALUE!</v>
      </c>
      <c r="I37" s="87" t="e">
        <f t="shared" si="18"/>
        <v>#VALUE!</v>
      </c>
      <c r="J37" s="87" t="e">
        <f t="shared" si="18"/>
        <v>#VALUE!</v>
      </c>
      <c r="K37" s="87" t="e">
        <f t="shared" si="18"/>
        <v>#VALUE!</v>
      </c>
      <c r="L37" s="87" t="e">
        <f t="shared" si="18"/>
        <v>#VALUE!</v>
      </c>
      <c r="M37" s="87" t="e">
        <f t="shared" si="18"/>
        <v>#VALUE!</v>
      </c>
      <c r="N37" s="87" t="e">
        <f t="shared" si="18"/>
        <v>#VALUE!</v>
      </c>
      <c r="O37" s="87" t="e">
        <f t="shared" si="18"/>
        <v>#VALUE!</v>
      </c>
      <c r="P37" s="87" t="e">
        <f t="shared" si="18"/>
        <v>#VALUE!</v>
      </c>
      <c r="Q37" s="87" t="e">
        <f t="shared" si="18"/>
        <v>#VALUE!</v>
      </c>
      <c r="R37" s="87" t="e">
        <f t="shared" si="18"/>
        <v>#VALUE!</v>
      </c>
      <c r="S37" s="87" t="e">
        <f t="shared" si="18"/>
        <v>#VALUE!</v>
      </c>
      <c r="T37" s="87" t="e">
        <f t="shared" si="18"/>
        <v>#VALUE!</v>
      </c>
      <c r="U37" s="87" t="e">
        <f t="shared" si="18"/>
        <v>#VALUE!</v>
      </c>
      <c r="V37" s="87" t="e">
        <f t="shared" si="18"/>
        <v>#VALUE!</v>
      </c>
      <c r="W37" s="87" t="e">
        <f t="shared" si="18"/>
        <v>#VALUE!</v>
      </c>
      <c r="X37" s="87" t="e">
        <f t="shared" si="18"/>
        <v>#VALUE!</v>
      </c>
      <c r="Y37" s="87" t="e">
        <f t="shared" si="18"/>
        <v>#VALUE!</v>
      </c>
      <c r="Z37" s="87" t="e">
        <f t="shared" si="18"/>
        <v>#VALUE!</v>
      </c>
      <c r="AA37" s="87" t="e">
        <f t="shared" si="18"/>
        <v>#VALUE!</v>
      </c>
      <c r="AB37" s="87" t="e">
        <f t="shared" si="18"/>
        <v>#VALUE!</v>
      </c>
      <c r="AC37" s="87" t="e">
        <f t="shared" si="18"/>
        <v>#VALUE!</v>
      </c>
      <c r="AD37" s="87" t="e">
        <f t="shared" si="18"/>
        <v>#VALUE!</v>
      </c>
      <c r="AE37" s="87" t="e">
        <f t="shared" si="18"/>
        <v>#VALUE!</v>
      </c>
      <c r="AF37" s="87" t="e">
        <f t="shared" si="18"/>
        <v>#VALUE!</v>
      </c>
      <c r="AG37" s="87" t="e">
        <f t="shared" si="18"/>
        <v>#VALUE!</v>
      </c>
      <c r="AH37" s="87" t="e">
        <f t="shared" si="18"/>
        <v>#VALUE!</v>
      </c>
      <c r="AI37" s="87" t="e">
        <f t="shared" si="18"/>
        <v>#VALUE!</v>
      </c>
      <c r="AJ37" s="87" t="e">
        <f t="shared" si="18"/>
        <v>#VALUE!</v>
      </c>
      <c r="AK37" s="87" t="e">
        <f t="shared" si="18"/>
        <v>#VALUE!</v>
      </c>
      <c r="AL37" s="87" t="e">
        <f t="shared" si="18"/>
        <v>#VALUE!</v>
      </c>
      <c r="AM37" s="87" t="e">
        <f t="shared" si="18"/>
        <v>#VALUE!</v>
      </c>
      <c r="AN37" s="87" t="e">
        <f t="shared" si="18"/>
        <v>#VALUE!</v>
      </c>
      <c r="AO37" s="87" t="e">
        <f t="shared" si="18"/>
        <v>#VALUE!</v>
      </c>
      <c r="AP37" s="87" t="e">
        <f t="shared" si="18"/>
        <v>#VALUE!</v>
      </c>
      <c r="AQ37" s="87" t="e">
        <f t="shared" si="18"/>
        <v>#VALUE!</v>
      </c>
    </row>
    <row r="38" spans="1:54" outlineLevel="1">
      <c r="A38" s="66"/>
      <c r="B38" s="80" t="s">
        <v>53</v>
      </c>
      <c r="C38" s="83">
        <f>-'Eingabeblatt Neubau'!F25</f>
        <v>0</v>
      </c>
      <c r="D38" s="83" t="e">
        <f>D36+D37</f>
        <v>#VALUE!</v>
      </c>
      <c r="E38" s="83" t="e">
        <f t="shared" ref="E38:AQ38" si="19">E36+E37</f>
        <v>#VALUE!</v>
      </c>
      <c r="F38" s="83" t="e">
        <f t="shared" si="19"/>
        <v>#VALUE!</v>
      </c>
      <c r="G38" s="83" t="e">
        <f t="shared" si="19"/>
        <v>#VALUE!</v>
      </c>
      <c r="H38" s="83" t="e">
        <f t="shared" si="19"/>
        <v>#VALUE!</v>
      </c>
      <c r="I38" s="83" t="e">
        <f t="shared" si="19"/>
        <v>#VALUE!</v>
      </c>
      <c r="J38" s="83" t="e">
        <f t="shared" si="19"/>
        <v>#VALUE!</v>
      </c>
      <c r="K38" s="83" t="e">
        <f t="shared" si="19"/>
        <v>#VALUE!</v>
      </c>
      <c r="L38" s="83" t="e">
        <f t="shared" si="19"/>
        <v>#VALUE!</v>
      </c>
      <c r="M38" s="83" t="e">
        <f t="shared" si="19"/>
        <v>#VALUE!</v>
      </c>
      <c r="N38" s="83" t="e">
        <f t="shared" si="19"/>
        <v>#VALUE!</v>
      </c>
      <c r="O38" s="83" t="e">
        <f t="shared" si="19"/>
        <v>#VALUE!</v>
      </c>
      <c r="P38" s="83" t="e">
        <f t="shared" si="19"/>
        <v>#VALUE!</v>
      </c>
      <c r="Q38" s="83" t="e">
        <f t="shared" si="19"/>
        <v>#VALUE!</v>
      </c>
      <c r="R38" s="83" t="e">
        <f t="shared" si="19"/>
        <v>#VALUE!</v>
      </c>
      <c r="S38" s="83" t="e">
        <f t="shared" si="19"/>
        <v>#VALUE!</v>
      </c>
      <c r="T38" s="83" t="e">
        <f t="shared" si="19"/>
        <v>#VALUE!</v>
      </c>
      <c r="U38" s="83" t="e">
        <f t="shared" si="19"/>
        <v>#VALUE!</v>
      </c>
      <c r="V38" s="83" t="e">
        <f t="shared" si="19"/>
        <v>#VALUE!</v>
      </c>
      <c r="W38" s="83" t="e">
        <f t="shared" si="19"/>
        <v>#VALUE!</v>
      </c>
      <c r="X38" s="83" t="e">
        <f t="shared" si="19"/>
        <v>#VALUE!</v>
      </c>
      <c r="Y38" s="83" t="e">
        <f t="shared" si="19"/>
        <v>#VALUE!</v>
      </c>
      <c r="Z38" s="83" t="e">
        <f t="shared" si="19"/>
        <v>#VALUE!</v>
      </c>
      <c r="AA38" s="83" t="e">
        <f t="shared" si="19"/>
        <v>#VALUE!</v>
      </c>
      <c r="AB38" s="83" t="e">
        <f t="shared" si="19"/>
        <v>#VALUE!</v>
      </c>
      <c r="AC38" s="83" t="e">
        <f t="shared" si="19"/>
        <v>#VALUE!</v>
      </c>
      <c r="AD38" s="83" t="e">
        <f t="shared" si="19"/>
        <v>#VALUE!</v>
      </c>
      <c r="AE38" s="83" t="e">
        <f t="shared" si="19"/>
        <v>#VALUE!</v>
      </c>
      <c r="AF38" s="83" t="e">
        <f t="shared" si="19"/>
        <v>#VALUE!</v>
      </c>
      <c r="AG38" s="83" t="e">
        <f t="shared" si="19"/>
        <v>#VALUE!</v>
      </c>
      <c r="AH38" s="83" t="e">
        <f t="shared" si="19"/>
        <v>#VALUE!</v>
      </c>
      <c r="AI38" s="83" t="e">
        <f t="shared" si="19"/>
        <v>#VALUE!</v>
      </c>
      <c r="AJ38" s="83" t="e">
        <f t="shared" si="19"/>
        <v>#VALUE!</v>
      </c>
      <c r="AK38" s="83" t="e">
        <f t="shared" si="19"/>
        <v>#VALUE!</v>
      </c>
      <c r="AL38" s="83" t="e">
        <f t="shared" si="19"/>
        <v>#VALUE!</v>
      </c>
      <c r="AM38" s="83" t="e">
        <f t="shared" si="19"/>
        <v>#VALUE!</v>
      </c>
      <c r="AN38" s="83" t="e">
        <f t="shared" si="19"/>
        <v>#VALUE!</v>
      </c>
      <c r="AO38" s="83" t="e">
        <f t="shared" si="19"/>
        <v>#VALUE!</v>
      </c>
      <c r="AP38" s="83" t="e">
        <f t="shared" si="19"/>
        <v>#VALUE!</v>
      </c>
      <c r="AQ38" s="83" t="e">
        <f t="shared" si="19"/>
        <v>#VALUE!</v>
      </c>
    </row>
    <row r="39" spans="1:54" ht="25.5" outlineLevel="1">
      <c r="A39" s="66"/>
      <c r="B39" s="80" t="s">
        <v>54</v>
      </c>
      <c r="C39" s="81"/>
      <c r="D39" s="89" t="e">
        <f>D36+D37</f>
        <v>#VALUE!</v>
      </c>
      <c r="E39" s="89" t="e">
        <f>E36+E37+D39</f>
        <v>#VALUE!</v>
      </c>
      <c r="F39" s="89" t="e">
        <f t="shared" ref="F39:AQ39" si="20">F36+F37+E39</f>
        <v>#VALUE!</v>
      </c>
      <c r="G39" s="89" t="e">
        <f t="shared" si="20"/>
        <v>#VALUE!</v>
      </c>
      <c r="H39" s="89" t="e">
        <f t="shared" si="20"/>
        <v>#VALUE!</v>
      </c>
      <c r="I39" s="89" t="e">
        <f t="shared" si="20"/>
        <v>#VALUE!</v>
      </c>
      <c r="J39" s="89" t="e">
        <f t="shared" si="20"/>
        <v>#VALUE!</v>
      </c>
      <c r="K39" s="89" t="e">
        <f t="shared" si="20"/>
        <v>#VALUE!</v>
      </c>
      <c r="L39" s="89" t="e">
        <f t="shared" si="20"/>
        <v>#VALUE!</v>
      </c>
      <c r="M39" s="89" t="e">
        <f t="shared" si="20"/>
        <v>#VALUE!</v>
      </c>
      <c r="N39" s="89" t="e">
        <f t="shared" si="20"/>
        <v>#VALUE!</v>
      </c>
      <c r="O39" s="89" t="e">
        <f t="shared" si="20"/>
        <v>#VALUE!</v>
      </c>
      <c r="P39" s="89" t="e">
        <f t="shared" si="20"/>
        <v>#VALUE!</v>
      </c>
      <c r="Q39" s="89" t="e">
        <f t="shared" si="20"/>
        <v>#VALUE!</v>
      </c>
      <c r="R39" s="89" t="e">
        <f t="shared" si="20"/>
        <v>#VALUE!</v>
      </c>
      <c r="S39" s="89" t="e">
        <f t="shared" si="20"/>
        <v>#VALUE!</v>
      </c>
      <c r="T39" s="89" t="e">
        <f t="shared" si="20"/>
        <v>#VALUE!</v>
      </c>
      <c r="U39" s="89" t="e">
        <f t="shared" si="20"/>
        <v>#VALUE!</v>
      </c>
      <c r="V39" s="89" t="e">
        <f t="shared" si="20"/>
        <v>#VALUE!</v>
      </c>
      <c r="W39" s="89" t="e">
        <f t="shared" si="20"/>
        <v>#VALUE!</v>
      </c>
      <c r="X39" s="89" t="e">
        <f t="shared" si="20"/>
        <v>#VALUE!</v>
      </c>
      <c r="Y39" s="89" t="e">
        <f t="shared" si="20"/>
        <v>#VALUE!</v>
      </c>
      <c r="Z39" s="89" t="e">
        <f t="shared" si="20"/>
        <v>#VALUE!</v>
      </c>
      <c r="AA39" s="89" t="e">
        <f t="shared" si="20"/>
        <v>#VALUE!</v>
      </c>
      <c r="AB39" s="89" t="e">
        <f t="shared" si="20"/>
        <v>#VALUE!</v>
      </c>
      <c r="AC39" s="89" t="e">
        <f t="shared" si="20"/>
        <v>#VALUE!</v>
      </c>
      <c r="AD39" s="89" t="e">
        <f t="shared" si="20"/>
        <v>#VALUE!</v>
      </c>
      <c r="AE39" s="89" t="e">
        <f t="shared" si="20"/>
        <v>#VALUE!</v>
      </c>
      <c r="AF39" s="89" t="e">
        <f t="shared" si="20"/>
        <v>#VALUE!</v>
      </c>
      <c r="AG39" s="89" t="e">
        <f t="shared" si="20"/>
        <v>#VALUE!</v>
      </c>
      <c r="AH39" s="89" t="e">
        <f t="shared" si="20"/>
        <v>#VALUE!</v>
      </c>
      <c r="AI39" s="89" t="e">
        <f t="shared" si="20"/>
        <v>#VALUE!</v>
      </c>
      <c r="AJ39" s="89" t="e">
        <f t="shared" si="20"/>
        <v>#VALUE!</v>
      </c>
      <c r="AK39" s="89" t="e">
        <f t="shared" si="20"/>
        <v>#VALUE!</v>
      </c>
      <c r="AL39" s="89" t="e">
        <f t="shared" si="20"/>
        <v>#VALUE!</v>
      </c>
      <c r="AM39" s="89" t="e">
        <f t="shared" si="20"/>
        <v>#VALUE!</v>
      </c>
      <c r="AN39" s="89" t="e">
        <f t="shared" si="20"/>
        <v>#VALUE!</v>
      </c>
      <c r="AO39" s="89" t="e">
        <f t="shared" si="20"/>
        <v>#VALUE!</v>
      </c>
      <c r="AP39" s="89" t="e">
        <f t="shared" si="20"/>
        <v>#VALUE!</v>
      </c>
      <c r="AQ39" s="89" t="e">
        <f t="shared" si="20"/>
        <v>#VALUE!</v>
      </c>
    </row>
    <row r="40" spans="1:54" outlineLevel="1">
      <c r="A40" s="66"/>
      <c r="B40" s="67" t="s">
        <v>55</v>
      </c>
      <c r="C40" s="84"/>
      <c r="D40" s="83">
        <f t="shared" ref="D40:AQ40" si="21">D45</f>
        <v>0</v>
      </c>
      <c r="E40" s="83">
        <f t="shared" si="21"/>
        <v>0</v>
      </c>
      <c r="F40" s="83">
        <f t="shared" si="21"/>
        <v>0</v>
      </c>
      <c r="G40" s="83">
        <f t="shared" si="21"/>
        <v>0</v>
      </c>
      <c r="H40" s="83">
        <f t="shared" si="21"/>
        <v>0</v>
      </c>
      <c r="I40" s="83">
        <f t="shared" si="21"/>
        <v>0</v>
      </c>
      <c r="J40" s="83">
        <f t="shared" si="21"/>
        <v>0</v>
      </c>
      <c r="K40" s="83">
        <f t="shared" si="21"/>
        <v>0</v>
      </c>
      <c r="L40" s="83">
        <f t="shared" si="21"/>
        <v>0</v>
      </c>
      <c r="M40" s="83">
        <f t="shared" si="21"/>
        <v>0</v>
      </c>
      <c r="N40" s="83">
        <f t="shared" si="21"/>
        <v>0</v>
      </c>
      <c r="O40" s="83">
        <f t="shared" si="21"/>
        <v>0</v>
      </c>
      <c r="P40" s="83">
        <f t="shared" si="21"/>
        <v>0</v>
      </c>
      <c r="Q40" s="83">
        <f t="shared" si="21"/>
        <v>0</v>
      </c>
      <c r="R40" s="83">
        <f t="shared" si="21"/>
        <v>0</v>
      </c>
      <c r="S40" s="83">
        <f t="shared" si="21"/>
        <v>0</v>
      </c>
      <c r="T40" s="83">
        <f t="shared" si="21"/>
        <v>0</v>
      </c>
      <c r="U40" s="83">
        <f t="shared" si="21"/>
        <v>0</v>
      </c>
      <c r="V40" s="83">
        <f t="shared" si="21"/>
        <v>0</v>
      </c>
      <c r="W40" s="83">
        <f t="shared" si="21"/>
        <v>0</v>
      </c>
      <c r="X40" s="83">
        <f t="shared" si="21"/>
        <v>0</v>
      </c>
      <c r="Y40" s="83">
        <f t="shared" si="21"/>
        <v>0</v>
      </c>
      <c r="Z40" s="83">
        <f t="shared" si="21"/>
        <v>0</v>
      </c>
      <c r="AA40" s="83">
        <f t="shared" si="21"/>
        <v>0</v>
      </c>
      <c r="AB40" s="83">
        <f t="shared" si="21"/>
        <v>0</v>
      </c>
      <c r="AC40" s="83">
        <f t="shared" si="21"/>
        <v>0</v>
      </c>
      <c r="AD40" s="83">
        <f t="shared" si="21"/>
        <v>0</v>
      </c>
      <c r="AE40" s="83">
        <f t="shared" si="21"/>
        <v>0</v>
      </c>
      <c r="AF40" s="83">
        <f t="shared" si="21"/>
        <v>0</v>
      </c>
      <c r="AG40" s="83">
        <f t="shared" si="21"/>
        <v>0</v>
      </c>
      <c r="AH40" s="83">
        <f t="shared" si="21"/>
        <v>0</v>
      </c>
      <c r="AI40" s="83">
        <f t="shared" si="21"/>
        <v>0</v>
      </c>
      <c r="AJ40" s="83">
        <f t="shared" si="21"/>
        <v>0</v>
      </c>
      <c r="AK40" s="83">
        <f t="shared" si="21"/>
        <v>0</v>
      </c>
      <c r="AL40" s="83">
        <f t="shared" si="21"/>
        <v>0</v>
      </c>
      <c r="AM40" s="83">
        <f t="shared" si="21"/>
        <v>0</v>
      </c>
      <c r="AN40" s="83">
        <f t="shared" si="21"/>
        <v>0</v>
      </c>
      <c r="AO40" s="83">
        <f t="shared" si="21"/>
        <v>0</v>
      </c>
      <c r="AP40" s="83">
        <f t="shared" si="21"/>
        <v>0</v>
      </c>
      <c r="AQ40" s="83">
        <f t="shared" si="21"/>
        <v>0</v>
      </c>
    </row>
    <row r="41" spans="1:54" outlineLevel="1">
      <c r="A41" s="66"/>
      <c r="B41" s="73" t="s">
        <v>74</v>
      </c>
      <c r="C41" s="84"/>
      <c r="D41" s="83">
        <f t="shared" ref="D41:AQ41" si="22">D22*$J$6</f>
        <v>0</v>
      </c>
      <c r="E41" s="83">
        <f t="shared" si="22"/>
        <v>0</v>
      </c>
      <c r="F41" s="83">
        <f t="shared" si="22"/>
        <v>0</v>
      </c>
      <c r="G41" s="83">
        <f t="shared" si="22"/>
        <v>0</v>
      </c>
      <c r="H41" s="83">
        <f t="shared" si="22"/>
        <v>0</v>
      </c>
      <c r="I41" s="83">
        <f t="shared" si="22"/>
        <v>0</v>
      </c>
      <c r="J41" s="83">
        <f t="shared" si="22"/>
        <v>0</v>
      </c>
      <c r="K41" s="83">
        <f t="shared" si="22"/>
        <v>0</v>
      </c>
      <c r="L41" s="83">
        <f t="shared" si="22"/>
        <v>0</v>
      </c>
      <c r="M41" s="83">
        <f t="shared" si="22"/>
        <v>0</v>
      </c>
      <c r="N41" s="83">
        <f t="shared" si="22"/>
        <v>0</v>
      </c>
      <c r="O41" s="83">
        <f t="shared" si="22"/>
        <v>0</v>
      </c>
      <c r="P41" s="83">
        <f t="shared" si="22"/>
        <v>0</v>
      </c>
      <c r="Q41" s="83">
        <f t="shared" si="22"/>
        <v>0</v>
      </c>
      <c r="R41" s="83">
        <f t="shared" si="22"/>
        <v>0</v>
      </c>
      <c r="S41" s="83">
        <f t="shared" si="22"/>
        <v>0</v>
      </c>
      <c r="T41" s="83">
        <f t="shared" si="22"/>
        <v>0</v>
      </c>
      <c r="U41" s="83">
        <f t="shared" si="22"/>
        <v>0</v>
      </c>
      <c r="V41" s="83">
        <f t="shared" si="22"/>
        <v>0</v>
      </c>
      <c r="W41" s="83">
        <f t="shared" si="22"/>
        <v>0</v>
      </c>
      <c r="X41" s="83">
        <f t="shared" si="22"/>
        <v>0</v>
      </c>
      <c r="Y41" s="83">
        <f t="shared" si="22"/>
        <v>0</v>
      </c>
      <c r="Z41" s="83">
        <f t="shared" si="22"/>
        <v>0</v>
      </c>
      <c r="AA41" s="83">
        <f t="shared" si="22"/>
        <v>0</v>
      </c>
      <c r="AB41" s="83">
        <f t="shared" si="22"/>
        <v>0</v>
      </c>
      <c r="AC41" s="83">
        <f t="shared" si="22"/>
        <v>0</v>
      </c>
      <c r="AD41" s="83">
        <f t="shared" si="22"/>
        <v>0</v>
      </c>
      <c r="AE41" s="83">
        <f t="shared" si="22"/>
        <v>0</v>
      </c>
      <c r="AF41" s="83">
        <f t="shared" si="22"/>
        <v>0</v>
      </c>
      <c r="AG41" s="83">
        <f t="shared" si="22"/>
        <v>0</v>
      </c>
      <c r="AH41" s="83">
        <f t="shared" si="22"/>
        <v>0</v>
      </c>
      <c r="AI41" s="83">
        <f t="shared" si="22"/>
        <v>0</v>
      </c>
      <c r="AJ41" s="83">
        <f t="shared" si="22"/>
        <v>0</v>
      </c>
      <c r="AK41" s="83">
        <f t="shared" si="22"/>
        <v>0</v>
      </c>
      <c r="AL41" s="83">
        <f t="shared" si="22"/>
        <v>0</v>
      </c>
      <c r="AM41" s="83">
        <f t="shared" si="22"/>
        <v>0</v>
      </c>
      <c r="AN41" s="83">
        <f t="shared" si="22"/>
        <v>0</v>
      </c>
      <c r="AO41" s="83">
        <f t="shared" si="22"/>
        <v>0</v>
      </c>
      <c r="AP41" s="83">
        <f t="shared" si="22"/>
        <v>0</v>
      </c>
      <c r="AQ41" s="83">
        <f t="shared" si="22"/>
        <v>0</v>
      </c>
    </row>
    <row r="42" spans="1:54" s="94" customFormat="1" ht="13.5" thickBot="1">
      <c r="A42" s="90"/>
      <c r="B42" s="91" t="s">
        <v>56</v>
      </c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 t="e">
        <f>R39-R40+R41</f>
        <v>#VALUE!</v>
      </c>
      <c r="S42" s="93" t="e">
        <f t="shared" ref="S42:AP42" si="23">S39-S40+S41</f>
        <v>#VALUE!</v>
      </c>
      <c r="T42" s="93" t="e">
        <f t="shared" si="23"/>
        <v>#VALUE!</v>
      </c>
      <c r="U42" s="93" t="e">
        <f t="shared" si="23"/>
        <v>#VALUE!</v>
      </c>
      <c r="V42" s="93" t="e">
        <f t="shared" si="23"/>
        <v>#VALUE!</v>
      </c>
      <c r="W42" s="93" t="e">
        <f t="shared" si="23"/>
        <v>#VALUE!</v>
      </c>
      <c r="X42" s="93" t="e">
        <f t="shared" si="23"/>
        <v>#VALUE!</v>
      </c>
      <c r="Y42" s="93" t="e">
        <f t="shared" si="23"/>
        <v>#VALUE!</v>
      </c>
      <c r="Z42" s="93" t="e">
        <f t="shared" si="23"/>
        <v>#VALUE!</v>
      </c>
      <c r="AA42" s="93" t="e">
        <f t="shared" si="23"/>
        <v>#VALUE!</v>
      </c>
      <c r="AB42" s="93" t="e">
        <f t="shared" si="23"/>
        <v>#VALUE!</v>
      </c>
      <c r="AC42" s="93" t="e">
        <f t="shared" si="23"/>
        <v>#VALUE!</v>
      </c>
      <c r="AD42" s="93" t="e">
        <f t="shared" si="23"/>
        <v>#VALUE!</v>
      </c>
      <c r="AE42" s="93" t="e">
        <f t="shared" si="23"/>
        <v>#VALUE!</v>
      </c>
      <c r="AF42" s="93" t="e">
        <f t="shared" si="23"/>
        <v>#VALUE!</v>
      </c>
      <c r="AG42" s="93" t="e">
        <f t="shared" si="23"/>
        <v>#VALUE!</v>
      </c>
      <c r="AH42" s="93" t="e">
        <f t="shared" si="23"/>
        <v>#VALUE!</v>
      </c>
      <c r="AI42" s="93" t="e">
        <f t="shared" si="23"/>
        <v>#VALUE!</v>
      </c>
      <c r="AJ42" s="93" t="e">
        <f t="shared" si="23"/>
        <v>#VALUE!</v>
      </c>
      <c r="AK42" s="93" t="e">
        <f t="shared" si="23"/>
        <v>#VALUE!</v>
      </c>
      <c r="AL42" s="93" t="e">
        <f t="shared" si="23"/>
        <v>#VALUE!</v>
      </c>
      <c r="AM42" s="93" t="e">
        <f t="shared" si="23"/>
        <v>#VALUE!</v>
      </c>
      <c r="AN42" s="93" t="e">
        <f t="shared" si="23"/>
        <v>#VALUE!</v>
      </c>
      <c r="AO42" s="93" t="e">
        <f t="shared" si="23"/>
        <v>#VALUE!</v>
      </c>
      <c r="AP42" s="93" t="e">
        <f t="shared" si="23"/>
        <v>#VALUE!</v>
      </c>
      <c r="AQ42" s="93" t="e">
        <f>AQ39-AQ40+AQ41</f>
        <v>#VALUE!</v>
      </c>
    </row>
    <row r="43" spans="1:54" s="94" customFormat="1">
      <c r="A43" s="90"/>
      <c r="B43" s="95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</row>
    <row r="44" spans="1:54" s="94" customFormat="1" ht="13.5" thickBot="1">
      <c r="A44" s="98"/>
      <c r="B44" s="95"/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9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 s="24" customFormat="1" ht="15.75">
      <c r="A45" s="100"/>
      <c r="B45" s="101" t="s">
        <v>57</v>
      </c>
      <c r="C45" s="102">
        <f>F7</f>
        <v>0</v>
      </c>
      <c r="D45" s="103">
        <f>C45-D49-D56-D63</f>
        <v>0</v>
      </c>
      <c r="E45" s="103">
        <f t="shared" ref="E45:AQ45" si="24">IF((D45-E49-E56-E63)&lt;0,0,(D45-E49-E56-E63))</f>
        <v>0</v>
      </c>
      <c r="F45" s="103">
        <f t="shared" si="24"/>
        <v>0</v>
      </c>
      <c r="G45" s="103">
        <f t="shared" si="24"/>
        <v>0</v>
      </c>
      <c r="H45" s="103">
        <f t="shared" si="24"/>
        <v>0</v>
      </c>
      <c r="I45" s="103">
        <f t="shared" si="24"/>
        <v>0</v>
      </c>
      <c r="J45" s="103">
        <f t="shared" si="24"/>
        <v>0</v>
      </c>
      <c r="K45" s="103">
        <f t="shared" si="24"/>
        <v>0</v>
      </c>
      <c r="L45" s="103">
        <f t="shared" si="24"/>
        <v>0</v>
      </c>
      <c r="M45" s="103">
        <f t="shared" si="24"/>
        <v>0</v>
      </c>
      <c r="N45" s="103">
        <f t="shared" si="24"/>
        <v>0</v>
      </c>
      <c r="O45" s="103">
        <f t="shared" si="24"/>
        <v>0</v>
      </c>
      <c r="P45" s="103">
        <f t="shared" si="24"/>
        <v>0</v>
      </c>
      <c r="Q45" s="103">
        <f t="shared" si="24"/>
        <v>0</v>
      </c>
      <c r="R45" s="103">
        <f t="shared" si="24"/>
        <v>0</v>
      </c>
      <c r="S45" s="103">
        <f t="shared" si="24"/>
        <v>0</v>
      </c>
      <c r="T45" s="103">
        <f t="shared" si="24"/>
        <v>0</v>
      </c>
      <c r="U45" s="103">
        <f t="shared" si="24"/>
        <v>0</v>
      </c>
      <c r="V45" s="103">
        <f t="shared" si="24"/>
        <v>0</v>
      </c>
      <c r="W45" s="103">
        <f t="shared" si="24"/>
        <v>0</v>
      </c>
      <c r="X45" s="103">
        <f t="shared" si="24"/>
        <v>0</v>
      </c>
      <c r="Y45" s="103">
        <f t="shared" si="24"/>
        <v>0</v>
      </c>
      <c r="Z45" s="103">
        <f t="shared" si="24"/>
        <v>0</v>
      </c>
      <c r="AA45" s="103">
        <f t="shared" si="24"/>
        <v>0</v>
      </c>
      <c r="AB45" s="103">
        <f t="shared" si="24"/>
        <v>0</v>
      </c>
      <c r="AC45" s="103">
        <f t="shared" si="24"/>
        <v>0</v>
      </c>
      <c r="AD45" s="103">
        <f t="shared" si="24"/>
        <v>0</v>
      </c>
      <c r="AE45" s="103">
        <f t="shared" si="24"/>
        <v>0</v>
      </c>
      <c r="AF45" s="103">
        <f t="shared" si="24"/>
        <v>0</v>
      </c>
      <c r="AG45" s="103">
        <f t="shared" si="24"/>
        <v>0</v>
      </c>
      <c r="AH45" s="103">
        <f t="shared" si="24"/>
        <v>0</v>
      </c>
      <c r="AI45" s="103">
        <f t="shared" si="24"/>
        <v>0</v>
      </c>
      <c r="AJ45" s="103">
        <f t="shared" si="24"/>
        <v>0</v>
      </c>
      <c r="AK45" s="103">
        <f t="shared" si="24"/>
        <v>0</v>
      </c>
      <c r="AL45" s="103">
        <f t="shared" si="24"/>
        <v>0</v>
      </c>
      <c r="AM45" s="103">
        <f t="shared" si="24"/>
        <v>0</v>
      </c>
      <c r="AN45" s="103">
        <f t="shared" si="24"/>
        <v>0</v>
      </c>
      <c r="AO45" s="103">
        <f t="shared" si="24"/>
        <v>0</v>
      </c>
      <c r="AP45" s="103">
        <f t="shared" si="24"/>
        <v>0</v>
      </c>
      <c r="AQ45" s="103">
        <f t="shared" si="24"/>
        <v>0</v>
      </c>
    </row>
    <row r="46" spans="1:54" s="24" customFormat="1" outlineLevel="1">
      <c r="A46" s="100"/>
      <c r="B46" s="104" t="s">
        <v>105</v>
      </c>
      <c r="C46" s="105">
        <f>IF('Eingabeblatt Neubau'!$E$32&gt;0,'Eingabeblatt Neubau'!$E$32,0)</f>
        <v>0</v>
      </c>
      <c r="D46" s="105">
        <f>IF(C46-D48&gt;0,IF('Eingabeblatt Neubau'!$E$38='Berechnung (Neubau)'!D12,C46-D48-'Eingabeblatt Neubau'!$E$37,C46-D48),0)</f>
        <v>0</v>
      </c>
      <c r="E46" s="105">
        <f>IF(D46-E48&gt;0,IF('Eingabeblatt Neubau'!$E$38='Berechnung (Neubau)'!E12,D46-E48-'Eingabeblatt Neubau'!$E$37,D46-E48),0)</f>
        <v>0</v>
      </c>
      <c r="F46" s="105">
        <f>IF(E46-F48&gt;0,IF('Eingabeblatt Neubau'!$E$38='Berechnung (Neubau)'!F12,E46-F48-'Eingabeblatt Neubau'!$E$37,E46-F48),0)</f>
        <v>0</v>
      </c>
      <c r="G46" s="105">
        <f>IF(F46-G48&gt;0,IF('Eingabeblatt Neubau'!$E$38='Berechnung (Neubau)'!G12,F46-G48-'Eingabeblatt Neubau'!$E$37,F46-G48),0)</f>
        <v>0</v>
      </c>
      <c r="H46" s="105">
        <f>IF(G46-H48&gt;0,IF('Eingabeblatt Neubau'!$E$38='Berechnung (Neubau)'!H12,G46-H48-'Eingabeblatt Neubau'!$E$37,G46-H48),0)</f>
        <v>0</v>
      </c>
      <c r="I46" s="105">
        <f>IF(H46-I48&gt;0,IF('Eingabeblatt Neubau'!$E$38='Berechnung (Neubau)'!I12,H46-I48-'Eingabeblatt Neubau'!$E$37,H46-I48),0)</f>
        <v>0</v>
      </c>
      <c r="J46" s="105">
        <f>IF(I46-J48&gt;0,IF('Eingabeblatt Neubau'!$E$38='Berechnung (Neubau)'!J12,I46-J48-'Eingabeblatt Neubau'!$E$37,I46-J48),0)</f>
        <v>0</v>
      </c>
      <c r="K46" s="105">
        <f>IF(J46-K48&gt;0,IF('Eingabeblatt Neubau'!$E$38='Berechnung (Neubau)'!K12,J46-K48-'Eingabeblatt Neubau'!$E$37,J46-K48),0)</f>
        <v>0</v>
      </c>
      <c r="L46" s="105">
        <f>IF(K46-L48&gt;0,IF('Eingabeblatt Neubau'!$E$38='Berechnung (Neubau)'!L12,K46-L48-'Eingabeblatt Neubau'!$E$37,K46-L48),0)</f>
        <v>0</v>
      </c>
      <c r="M46" s="105">
        <f>IF(L46-M48&gt;0,IF('Eingabeblatt Neubau'!$E$38='Berechnung (Neubau)'!M12,L46-M48-'Eingabeblatt Neubau'!$E$37,L46-M48),0)</f>
        <v>0</v>
      </c>
      <c r="N46" s="105">
        <f>IF(M46-N48&gt;0,IF('Eingabeblatt Neubau'!$E$38='Berechnung (Neubau)'!N12,M46-N48-'Eingabeblatt Neubau'!$E$37,M46-N48),0)</f>
        <v>0</v>
      </c>
      <c r="O46" s="105">
        <f>IF(N46-O48&gt;0,IF('Eingabeblatt Neubau'!$E$38='Berechnung (Neubau)'!O12,N46-O48-'Eingabeblatt Neubau'!$E$37,N46-O48),0)</f>
        <v>0</v>
      </c>
      <c r="P46" s="105">
        <f>IF(O46-P48&gt;0,IF('Eingabeblatt Neubau'!$E$38='Berechnung (Neubau)'!P12,O46-P48-'Eingabeblatt Neubau'!$E$37,O46-P48),0)</f>
        <v>0</v>
      </c>
      <c r="Q46" s="105">
        <f>IF(P46-Q48&gt;0,IF('Eingabeblatt Neubau'!$E$38='Berechnung (Neubau)'!Q12,P46-Q48-'Eingabeblatt Neubau'!$E$37,P46-Q48),0)</f>
        <v>0</v>
      </c>
      <c r="R46" s="105">
        <f>IF(Q46-R48&gt;0,IF('Eingabeblatt Neubau'!$E$38='Berechnung (Neubau)'!R12,Q46-R48-'Eingabeblatt Neubau'!$E$37,Q46-R48),0)</f>
        <v>0</v>
      </c>
      <c r="S46" s="105">
        <f>IF(R46-S48&gt;0,IF('Eingabeblatt Neubau'!$E$38='Berechnung (Neubau)'!S12,R46-S48-'Eingabeblatt Neubau'!$E$37,R46-S48),0)</f>
        <v>0</v>
      </c>
      <c r="T46" s="105">
        <f>IF(S46-T48&gt;0,IF('Eingabeblatt Neubau'!$E$38='Berechnung (Neubau)'!T12,S46-T48-'Eingabeblatt Neubau'!$E$37,S46-T48),0)</f>
        <v>0</v>
      </c>
      <c r="U46" s="105">
        <f>IF(T46-U48&gt;0,IF('Eingabeblatt Neubau'!$E$38='Berechnung (Neubau)'!U12,T46-U48-'Eingabeblatt Neubau'!$E$37,T46-U48),0)</f>
        <v>0</v>
      </c>
      <c r="V46" s="105">
        <f>IF(U46-V48&gt;0,IF('Eingabeblatt Neubau'!$E$38='Berechnung (Neubau)'!V12,U46-V48-'Eingabeblatt Neubau'!$E$37,U46-V48),0)</f>
        <v>0</v>
      </c>
      <c r="W46" s="105">
        <f>IF(V46-W48&gt;0,IF('Eingabeblatt Neubau'!$E$38='Berechnung (Neubau)'!W12,V46-W48-'Eingabeblatt Neubau'!$E$37,V46-W48),0)</f>
        <v>0</v>
      </c>
      <c r="X46" s="105">
        <f>IF(W46-X48&gt;0,IF('Eingabeblatt Neubau'!$E$38='Berechnung (Neubau)'!X12,W46-X48-'Eingabeblatt Neubau'!$E$37,W46-X48),0)</f>
        <v>0</v>
      </c>
      <c r="Y46" s="105">
        <f>IF(X46-Y48&gt;0,IF('Eingabeblatt Neubau'!$E$38='Berechnung (Neubau)'!Y12,X46-Y48-'Eingabeblatt Neubau'!$E$37,X46-Y48),0)</f>
        <v>0</v>
      </c>
      <c r="Z46" s="105">
        <f>IF(Y46-Z48&gt;0,IF('Eingabeblatt Neubau'!$E$38='Berechnung (Neubau)'!Z12,Y46-Z48-'Eingabeblatt Neubau'!$E$37,Y46-Z48),0)</f>
        <v>0</v>
      </c>
      <c r="AA46" s="105">
        <f>IF(Z46-AA48&gt;0,IF('Eingabeblatt Neubau'!$E$38='Berechnung (Neubau)'!AA12,Z46-AA48-'Eingabeblatt Neubau'!$E$37,Z46-AA48),0)</f>
        <v>0</v>
      </c>
      <c r="AB46" s="105">
        <f>IF(AA46-AB48&gt;0,IF('Eingabeblatt Neubau'!$E$38='Berechnung (Neubau)'!AB12,AA46-AB48-'Eingabeblatt Neubau'!$E$37,AA46-AB48),0)</f>
        <v>0</v>
      </c>
      <c r="AC46" s="105">
        <f>IF(AB46-AC48&gt;0,IF('Eingabeblatt Neubau'!$E$38='Berechnung (Neubau)'!AC12,AB46-AC48-'Eingabeblatt Neubau'!$E$37,AB46-AC48),0)</f>
        <v>0</v>
      </c>
      <c r="AD46" s="105">
        <f>IF(AC46-AD48&gt;0,IF('Eingabeblatt Neubau'!$E$38='Berechnung (Neubau)'!AD12,AC46-AD48-'Eingabeblatt Neubau'!$E$37,AC46-AD48),0)</f>
        <v>0</v>
      </c>
      <c r="AE46" s="105">
        <f>IF(AD46-AE48&gt;0,IF('Eingabeblatt Neubau'!$E$38='Berechnung (Neubau)'!AE12,AD46-AE48-'Eingabeblatt Neubau'!$E$37,AD46-AE48),0)</f>
        <v>0</v>
      </c>
      <c r="AF46" s="105">
        <f>IF(AE46-AF48&gt;0,IF('Eingabeblatt Neubau'!$E$38='Berechnung (Neubau)'!AF12,AE46-AF48-'Eingabeblatt Neubau'!$E$37,AE46-AF48),0)</f>
        <v>0</v>
      </c>
      <c r="AG46" s="105">
        <f>IF(AF46-AG48&gt;0,IF('Eingabeblatt Neubau'!$E$38='Berechnung (Neubau)'!AG12,AF46-AG48-'Eingabeblatt Neubau'!$E$37,AF46-AG48),0)</f>
        <v>0</v>
      </c>
      <c r="AH46" s="105">
        <f>IF(AG46-AH48&gt;0,IF('Eingabeblatt Neubau'!$E$38='Berechnung (Neubau)'!AH12,AG46-AH48-'Eingabeblatt Neubau'!$E$37,AG46-AH48),0)</f>
        <v>0</v>
      </c>
      <c r="AI46" s="105">
        <f>IF(AH46-AI48&gt;0,IF('Eingabeblatt Neubau'!$E$38='Berechnung (Neubau)'!AI12,AH46-AI48-'Eingabeblatt Neubau'!$E$37,AH46-AI48),0)</f>
        <v>0</v>
      </c>
      <c r="AJ46" s="105">
        <f>IF(AI46-AJ48&gt;0,IF('Eingabeblatt Neubau'!$E$38='Berechnung (Neubau)'!AJ12,AI46-AJ48-'Eingabeblatt Neubau'!$E$37,AI46-AJ48),0)</f>
        <v>0</v>
      </c>
      <c r="AK46" s="105">
        <f>IF(AJ46-AK48&gt;0,IF('Eingabeblatt Neubau'!$E$38='Berechnung (Neubau)'!AK12,AJ46-AK48-'Eingabeblatt Neubau'!$E$37,AJ46-AK48),0)</f>
        <v>0</v>
      </c>
      <c r="AL46" s="105">
        <f>IF(AK46-AL48&gt;0,IF('Eingabeblatt Neubau'!$E$38='Berechnung (Neubau)'!AL12,AK46-AL48-'Eingabeblatt Neubau'!$E$37,AK46-AL48),0)</f>
        <v>0</v>
      </c>
      <c r="AM46" s="105">
        <f>IF(AL46-AM48&gt;0,IF('Eingabeblatt Neubau'!$E$38='Berechnung (Neubau)'!AM12,AL46-AM48-'Eingabeblatt Neubau'!$E$37,AL46-AM48),0)</f>
        <v>0</v>
      </c>
      <c r="AN46" s="105">
        <f>IF(AM46-AN48&gt;0,IF('Eingabeblatt Neubau'!$E$38='Berechnung (Neubau)'!AN12,AM46-AN48-'Eingabeblatt Neubau'!$E$37,AM46-AN48),0)</f>
        <v>0</v>
      </c>
      <c r="AO46" s="105">
        <f>IF(AN46-AO48&gt;0,IF('Eingabeblatt Neubau'!$E$38='Berechnung (Neubau)'!AO12,AN46-AO48-'Eingabeblatt Neubau'!$E$37,AN46-AO48),0)</f>
        <v>0</v>
      </c>
      <c r="AP46" s="105">
        <f>IF(AO46-AP48&gt;0,IF('Eingabeblatt Neubau'!$E$38='Berechnung (Neubau)'!AP12,AO46-AP48-'Eingabeblatt Neubau'!$E$37,AO46-AP48),0)</f>
        <v>0</v>
      </c>
      <c r="AQ46" s="105">
        <f>IF(AP46-AQ48&gt;0,IF('Eingabeblatt Neubau'!$E$38='Berechnung (Neubau)'!AQ12,AP46-AQ48-'Eingabeblatt Neubau'!$E$37,AP46-AQ48),0)</f>
        <v>0</v>
      </c>
    </row>
    <row r="47" spans="1:54" s="24" customFormat="1" outlineLevel="1">
      <c r="A47" s="100"/>
      <c r="B47" s="104" t="s">
        <v>100</v>
      </c>
      <c r="C47" s="106"/>
      <c r="D47" s="105">
        <f>IF(D46&gt;D48,IF(D12&lt;='Eingabeblatt Neubau'!$E$36,'Berechnung (Neubau)'!D50*'Berechnung (Neubau)'!C46,(D50+'Eingabeblatt Neubau'!$E$33)*'Eingabeblatt Neubau'!$E$32),D49+D52)</f>
        <v>0</v>
      </c>
      <c r="E47" s="105">
        <f>IF(E46&gt;E48,IF(E12&lt;='Eingabeblatt Neubau'!$E$36,'Berechnung (Neubau)'!E50*'Berechnung (Neubau)'!D46,(E50+'Eingabeblatt Neubau'!$E$33)*'Eingabeblatt Neubau'!$E$32),E49+E52)</f>
        <v>0</v>
      </c>
      <c r="F47" s="105">
        <f>IF(F46&gt;F48,IF(F12&lt;='Eingabeblatt Neubau'!$E$36,'Berechnung (Neubau)'!F50*'Berechnung (Neubau)'!E46,(F50+'Eingabeblatt Neubau'!$E$33)*'Eingabeblatt Neubau'!$E$32),F49+F52)</f>
        <v>0</v>
      </c>
      <c r="G47" s="105">
        <f>IF(G46&gt;G48,IF(G12&lt;='Eingabeblatt Neubau'!$E$36,'Berechnung (Neubau)'!G50*'Berechnung (Neubau)'!F46,(G50+'Eingabeblatt Neubau'!$E$33)*'Eingabeblatt Neubau'!$E$32),G49+G52)</f>
        <v>0</v>
      </c>
      <c r="H47" s="105">
        <f>IF(H46&gt;H48,IF(H12&lt;='Eingabeblatt Neubau'!$E$36,'Berechnung (Neubau)'!H50*'Berechnung (Neubau)'!G46,(H50+'Eingabeblatt Neubau'!$E$33)*'Eingabeblatt Neubau'!$E$32),H49+H52)</f>
        <v>0</v>
      </c>
      <c r="I47" s="105">
        <f>IF(I46&gt;I48,IF(I12&lt;='Eingabeblatt Neubau'!$E$36,'Berechnung (Neubau)'!I50*'Berechnung (Neubau)'!H46,(I50+'Eingabeblatt Neubau'!$E$33)*'Eingabeblatt Neubau'!$E$32),I49+I52)</f>
        <v>0</v>
      </c>
      <c r="J47" s="105">
        <f>IF(J46&gt;J48,IF(J12&lt;='Eingabeblatt Neubau'!$E$36,'Berechnung (Neubau)'!J50*'Berechnung (Neubau)'!I46,(J50+'Eingabeblatt Neubau'!$E$33)*'Eingabeblatt Neubau'!$E$32),J49+J52)</f>
        <v>0</v>
      </c>
      <c r="K47" s="105">
        <f>IF(K46&gt;K48,IF(K12&lt;='Eingabeblatt Neubau'!$E$36,'Berechnung (Neubau)'!K50*'Berechnung (Neubau)'!J46,(K50+'Eingabeblatt Neubau'!$E$33)*'Eingabeblatt Neubau'!$E$32),K49+K52)</f>
        <v>0</v>
      </c>
      <c r="L47" s="105">
        <f>IF(L46&gt;L48,IF(L12&lt;='Eingabeblatt Neubau'!$E$36,'Berechnung (Neubau)'!L50*'Berechnung (Neubau)'!K46,(L50+'Eingabeblatt Neubau'!$E$33)*'Eingabeblatt Neubau'!$E$32),L49+L52)</f>
        <v>0</v>
      </c>
      <c r="M47" s="105">
        <f>IF(M46&gt;M48,IF(M12&lt;='Eingabeblatt Neubau'!$E$36,'Berechnung (Neubau)'!M50*'Berechnung (Neubau)'!L46,(M50+'Eingabeblatt Neubau'!$E$33)*'Eingabeblatt Neubau'!$E$32),M49+M52)</f>
        <v>0</v>
      </c>
      <c r="N47" s="105">
        <f>IF(N46&gt;N48,IF(N12&lt;='Eingabeblatt Neubau'!$E$36,'Berechnung (Neubau)'!N50*'Berechnung (Neubau)'!M46,(N50+'Eingabeblatt Neubau'!$E$33)*'Eingabeblatt Neubau'!$E$32),N49+N52)</f>
        <v>0</v>
      </c>
      <c r="O47" s="105">
        <f>IF(O46&gt;O48,IF(O12&lt;='Eingabeblatt Neubau'!$E$36,'Berechnung (Neubau)'!O50*'Berechnung (Neubau)'!N46,(O50+'Eingabeblatt Neubau'!$E$33)*'Eingabeblatt Neubau'!$E$32),O49+O52)</f>
        <v>0</v>
      </c>
      <c r="P47" s="105">
        <f>IF(P46&gt;P48,IF(P12&lt;='Eingabeblatt Neubau'!$E$36,'Berechnung (Neubau)'!P50*'Berechnung (Neubau)'!O46,(P50+'Eingabeblatt Neubau'!$E$33)*'Eingabeblatt Neubau'!$E$32),P49+P52)</f>
        <v>0</v>
      </c>
      <c r="Q47" s="105">
        <f>IF(Q46&gt;Q48,IF(Q12&lt;='Eingabeblatt Neubau'!$E$36,'Berechnung (Neubau)'!Q50*'Berechnung (Neubau)'!P46,(Q50+'Eingabeblatt Neubau'!$E$33)*'Eingabeblatt Neubau'!$E$32),Q49+Q52)</f>
        <v>0</v>
      </c>
      <c r="R47" s="105">
        <f>IF(R46&gt;R48,IF(R12&lt;='Eingabeblatt Neubau'!$E$36,'Berechnung (Neubau)'!R50*'Berechnung (Neubau)'!Q46,(R50+'Eingabeblatt Neubau'!$E$33)*'Eingabeblatt Neubau'!$E$32),R49+R52)</f>
        <v>0</v>
      </c>
      <c r="S47" s="105">
        <f>IF(S46&gt;S48,IF(S12&lt;='Eingabeblatt Neubau'!$E$36,'Berechnung (Neubau)'!S50*'Berechnung (Neubau)'!R46,(S50+'Eingabeblatt Neubau'!$E$33)*'Eingabeblatt Neubau'!$E$32),S49+S52)</f>
        <v>0</v>
      </c>
      <c r="T47" s="105">
        <f>IF(T46&gt;T48,IF(T12&lt;='Eingabeblatt Neubau'!$E$36,'Berechnung (Neubau)'!T50*'Berechnung (Neubau)'!S46,(T50+'Eingabeblatt Neubau'!$E$33)*'Eingabeblatt Neubau'!$E$32),T49+T52)</f>
        <v>0</v>
      </c>
      <c r="U47" s="105">
        <f>IF(U46&gt;U48,IF(U12&lt;='Eingabeblatt Neubau'!$E$36,'Berechnung (Neubau)'!U50*'Berechnung (Neubau)'!T46,(U50+'Eingabeblatt Neubau'!$E$33)*'Eingabeblatt Neubau'!$E$32),U49+U52)</f>
        <v>0</v>
      </c>
      <c r="V47" s="105">
        <f>IF(V46&gt;V48,IF(V12&lt;='Eingabeblatt Neubau'!$E$36,'Berechnung (Neubau)'!V50*'Berechnung (Neubau)'!U46,(V50+'Eingabeblatt Neubau'!$E$33)*'Eingabeblatt Neubau'!$E$32),V49+V52)</f>
        <v>0</v>
      </c>
      <c r="W47" s="105">
        <f>IF(W46&gt;W48,IF(W12&lt;='Eingabeblatt Neubau'!$E$36,'Berechnung (Neubau)'!W50*'Berechnung (Neubau)'!V46,(W50+'Eingabeblatt Neubau'!$E$33)*'Eingabeblatt Neubau'!$E$32),W49+W52)</f>
        <v>0</v>
      </c>
      <c r="X47" s="105">
        <f>IF(X46&gt;X48,IF(X12&lt;='Eingabeblatt Neubau'!$E$36,'Berechnung (Neubau)'!X50*'Berechnung (Neubau)'!W46,(X50+'Eingabeblatt Neubau'!$E$33)*'Eingabeblatt Neubau'!$E$32),X49+X52)</f>
        <v>0</v>
      </c>
      <c r="Y47" s="105">
        <f>IF(Y46&gt;Y48,IF(Y12&lt;='Eingabeblatt Neubau'!$E$36,'Berechnung (Neubau)'!Y50*'Berechnung (Neubau)'!X46,(Y50+'Eingabeblatt Neubau'!$E$33)*'Eingabeblatt Neubau'!$E$32),Y49+Y52)</f>
        <v>0</v>
      </c>
      <c r="Z47" s="105">
        <f>IF(Z46&gt;Z48,IF(Z12&lt;='Eingabeblatt Neubau'!$E$36,'Berechnung (Neubau)'!Z50*'Berechnung (Neubau)'!Y46,(Z50+'Eingabeblatt Neubau'!$E$33)*'Eingabeblatt Neubau'!$E$32),Z49+Z52)</f>
        <v>0</v>
      </c>
      <c r="AA47" s="105">
        <f>IF(AA46&gt;AA48,IF(AA12&lt;='Eingabeblatt Neubau'!$E$36,'Berechnung (Neubau)'!AA50*'Berechnung (Neubau)'!Z46,(AA50+'Eingabeblatt Neubau'!$E$33)*'Eingabeblatt Neubau'!$E$32),AA49+AA52)</f>
        <v>0</v>
      </c>
      <c r="AB47" s="105">
        <f>IF(AB46&gt;AB48,IF(AB12&lt;='Eingabeblatt Neubau'!$E$36,'Berechnung (Neubau)'!AB50*'Berechnung (Neubau)'!AA46,(AB50+'Eingabeblatt Neubau'!$E$33)*'Eingabeblatt Neubau'!$E$32),AB49+AB52)</f>
        <v>0</v>
      </c>
      <c r="AC47" s="105">
        <f>IF(AC46&gt;AC48,IF(AC12&lt;='Eingabeblatt Neubau'!$E$36,'Berechnung (Neubau)'!AC50*'Berechnung (Neubau)'!AB46,(AC50+'Eingabeblatt Neubau'!$E$33)*'Eingabeblatt Neubau'!$E$32),AC49+AC52)</f>
        <v>0</v>
      </c>
      <c r="AD47" s="105">
        <f>IF(AD46&gt;AD48,IF(AD12&lt;='Eingabeblatt Neubau'!$E$36,'Berechnung (Neubau)'!AD50*'Berechnung (Neubau)'!AC46,(AD50+'Eingabeblatt Neubau'!$E$33)*'Eingabeblatt Neubau'!$E$32),AD49+AD52)</f>
        <v>0</v>
      </c>
      <c r="AE47" s="105">
        <f>IF(AE46&gt;AE48,IF(AE12&lt;='Eingabeblatt Neubau'!$E$36,'Berechnung (Neubau)'!AE50*'Berechnung (Neubau)'!AD46,(AE50+'Eingabeblatt Neubau'!$E$33)*'Eingabeblatt Neubau'!$E$32),AE49+AE52)</f>
        <v>0</v>
      </c>
      <c r="AF47" s="105">
        <f>IF(AF46&gt;AF48,IF(AF12&lt;='Eingabeblatt Neubau'!$E$36,'Berechnung (Neubau)'!AF50*'Berechnung (Neubau)'!AE46,(AF50+'Eingabeblatt Neubau'!$E$33)*'Eingabeblatt Neubau'!$E$32),AF49+AF52)</f>
        <v>0</v>
      </c>
      <c r="AG47" s="105">
        <f>IF(AG46&gt;AG48,IF(AG12&lt;='Eingabeblatt Neubau'!$E$36,'Berechnung (Neubau)'!AG50*'Berechnung (Neubau)'!AF46,(AG50+'Eingabeblatt Neubau'!$E$33)*'Eingabeblatt Neubau'!$E$32),AG49+AG52)</f>
        <v>0</v>
      </c>
      <c r="AH47" s="105">
        <f>IF(AH46&gt;AH48,IF(AH12&lt;='Eingabeblatt Neubau'!$E$36,'Berechnung (Neubau)'!AH50*'Berechnung (Neubau)'!AG46,(AH50+'Eingabeblatt Neubau'!$E$33)*'Eingabeblatt Neubau'!$E$32),AH49+AH52)</f>
        <v>0</v>
      </c>
      <c r="AI47" s="105">
        <f>IF(AI46&gt;AI48,IF(AI12&lt;='Eingabeblatt Neubau'!$E$36,'Berechnung (Neubau)'!AI50*'Berechnung (Neubau)'!AH46,(AI50+'Eingabeblatt Neubau'!$E$33)*'Eingabeblatt Neubau'!$E$32),AI49+AI52)</f>
        <v>0</v>
      </c>
      <c r="AJ47" s="105">
        <f>IF(AJ46&gt;AJ48,IF(AJ12&lt;='Eingabeblatt Neubau'!$E$36,'Berechnung (Neubau)'!AJ50*'Berechnung (Neubau)'!AI46,(AJ50+'Eingabeblatt Neubau'!$E$33)*'Eingabeblatt Neubau'!$E$32),AJ49+AJ52)</f>
        <v>0</v>
      </c>
      <c r="AK47" s="105">
        <f>IF(AK46&gt;AK48,IF(AK12&lt;='Eingabeblatt Neubau'!$E$36,'Berechnung (Neubau)'!AK50*'Berechnung (Neubau)'!AJ46,(AK50+'Eingabeblatt Neubau'!$E$33)*'Eingabeblatt Neubau'!$E$32),AK49+AK52)</f>
        <v>0</v>
      </c>
      <c r="AL47" s="105">
        <f>IF(AL46&gt;AL48,IF(AL12&lt;='Eingabeblatt Neubau'!$E$36,'Berechnung (Neubau)'!AL50*'Berechnung (Neubau)'!AK46,(AL50+'Eingabeblatt Neubau'!$E$33)*'Eingabeblatt Neubau'!$E$32),AL49+AL52)</f>
        <v>0</v>
      </c>
      <c r="AM47" s="105">
        <f>IF(AM46&gt;AM48,IF(AM12&lt;='Eingabeblatt Neubau'!$E$36,'Berechnung (Neubau)'!AM50*'Berechnung (Neubau)'!AL46,(AM50+'Eingabeblatt Neubau'!$E$33)*'Eingabeblatt Neubau'!$E$32),AM49+AM52)</f>
        <v>0</v>
      </c>
      <c r="AN47" s="105">
        <f>IF(AN46&gt;AN48,IF(AN12&lt;='Eingabeblatt Neubau'!$E$36,'Berechnung (Neubau)'!AN50*'Berechnung (Neubau)'!AM46,(AN50+'Eingabeblatt Neubau'!$E$33)*'Eingabeblatt Neubau'!$E$32),AN49+AN52)</f>
        <v>0</v>
      </c>
      <c r="AO47" s="105">
        <f>IF(AO46&gt;AO48,IF(AO12&lt;='Eingabeblatt Neubau'!$E$36,'Berechnung (Neubau)'!AO50*'Berechnung (Neubau)'!AN46,(AO50+'Eingabeblatt Neubau'!$E$33)*'Eingabeblatt Neubau'!$E$32),AO49+AO52)</f>
        <v>0</v>
      </c>
      <c r="AP47" s="105">
        <f>IF(AP46&gt;AP48,IF(AP12&lt;='Eingabeblatt Neubau'!$E$36,'Berechnung (Neubau)'!AP50*'Berechnung (Neubau)'!AO46,(AP50+'Eingabeblatt Neubau'!$E$33)*'Eingabeblatt Neubau'!$E$32),AP49+AP52)</f>
        <v>0</v>
      </c>
      <c r="AQ47" s="105">
        <f>IF(AQ46&gt;AQ48,IF(AQ12&lt;='Eingabeblatt Neubau'!$E$36,'Berechnung (Neubau)'!AQ50*'Berechnung (Neubau)'!AP46,(AQ50+'Eingabeblatt Neubau'!$E$33)*'Eingabeblatt Neubau'!$E$32),AQ49+AQ52)</f>
        <v>0</v>
      </c>
    </row>
    <row r="48" spans="1:54" s="24" customFormat="1" outlineLevel="1">
      <c r="A48" s="100"/>
      <c r="B48" s="104" t="s">
        <v>58</v>
      </c>
      <c r="C48" s="107"/>
      <c r="D48" s="108">
        <f>(IF(D12&lt;='Eingabeblatt Neubau'!$E$36,'Berechnung (Neubau)'!D50*'Berechnung (Neubau)'!C46,(D50+'Eingabeblatt Neubau'!$E$33)*'Eingabeblatt Neubau'!$E$32))-D52</f>
        <v>0</v>
      </c>
      <c r="E48" s="108">
        <f>(IF(E12&lt;='Eingabeblatt Neubau'!$E$36,'Berechnung (Neubau)'!E50*'Berechnung (Neubau)'!D46,(E50+'Eingabeblatt Neubau'!$E$33)*'Eingabeblatt Neubau'!$E$32))-E52</f>
        <v>0</v>
      </c>
      <c r="F48" s="108">
        <f>(IF(F12&lt;='Eingabeblatt Neubau'!$E$36,'Berechnung (Neubau)'!F50*'Berechnung (Neubau)'!E46,(F50+'Eingabeblatt Neubau'!$E$33)*'Eingabeblatt Neubau'!$E$32))-F52</f>
        <v>0</v>
      </c>
      <c r="G48" s="108">
        <f>(IF(G12&lt;='Eingabeblatt Neubau'!$E$36,'Berechnung (Neubau)'!G50*'Berechnung (Neubau)'!F46,(G50+'Eingabeblatt Neubau'!$E$33)*'Eingabeblatt Neubau'!$E$32))-G52</f>
        <v>0</v>
      </c>
      <c r="H48" s="108">
        <f>(IF(H12&lt;='Eingabeblatt Neubau'!$E$36,'Berechnung (Neubau)'!H50*'Berechnung (Neubau)'!G46,(H50+'Eingabeblatt Neubau'!$E$33)*'Eingabeblatt Neubau'!$E$32))-H52</f>
        <v>0</v>
      </c>
      <c r="I48" s="108">
        <f>(IF(I12&lt;='Eingabeblatt Neubau'!$E$36,'Berechnung (Neubau)'!I50*'Berechnung (Neubau)'!H46,(I50+'Eingabeblatt Neubau'!$E$33)*'Eingabeblatt Neubau'!$E$32))-I52</f>
        <v>0</v>
      </c>
      <c r="J48" s="108">
        <f>(IF(J12&lt;='Eingabeblatt Neubau'!$E$36,'Berechnung (Neubau)'!J50*'Berechnung (Neubau)'!I46,(J50+'Eingabeblatt Neubau'!$E$33)*'Eingabeblatt Neubau'!$E$32))-J52</f>
        <v>0</v>
      </c>
      <c r="K48" s="108">
        <f>(IF(K12&lt;='Eingabeblatt Neubau'!$E$36,'Berechnung (Neubau)'!K50*'Berechnung (Neubau)'!J46,(K50+'Eingabeblatt Neubau'!$E$33)*'Eingabeblatt Neubau'!$E$32))-K52</f>
        <v>0</v>
      </c>
      <c r="L48" s="108">
        <f>(IF(L12&lt;='Eingabeblatt Neubau'!$E$36,'Berechnung (Neubau)'!L50*'Berechnung (Neubau)'!K46,(L50+'Eingabeblatt Neubau'!$E$33)*'Eingabeblatt Neubau'!$E$32))-L52</f>
        <v>0</v>
      </c>
      <c r="M48" s="108">
        <f>(IF(M12&lt;='Eingabeblatt Neubau'!$E$36,'Berechnung (Neubau)'!M50*'Berechnung (Neubau)'!L46,(M50+'Eingabeblatt Neubau'!$E$33)*'Eingabeblatt Neubau'!$E$32))-M52</f>
        <v>0</v>
      </c>
      <c r="N48" s="108">
        <f>(IF(N12&lt;='Eingabeblatt Neubau'!$E$36,'Berechnung (Neubau)'!N50*'Berechnung (Neubau)'!M46,(N50+'Eingabeblatt Neubau'!$E$33)*'Eingabeblatt Neubau'!$E$32))-N52</f>
        <v>0</v>
      </c>
      <c r="O48" s="108">
        <f>(IF(O12&lt;='Eingabeblatt Neubau'!$E$36,'Berechnung (Neubau)'!O50*'Berechnung (Neubau)'!N46,(O50+'Eingabeblatt Neubau'!$E$33)*'Eingabeblatt Neubau'!$E$32))-O52</f>
        <v>0</v>
      </c>
      <c r="P48" s="108">
        <f>(IF(P12&lt;='Eingabeblatt Neubau'!$E$36,'Berechnung (Neubau)'!P50*'Berechnung (Neubau)'!O46,(P50+'Eingabeblatt Neubau'!$E$33)*'Eingabeblatt Neubau'!$E$32))-P52</f>
        <v>0</v>
      </c>
      <c r="Q48" s="108">
        <f>(IF(Q12&lt;='Eingabeblatt Neubau'!$E$36,'Berechnung (Neubau)'!Q50*'Berechnung (Neubau)'!P46,(Q50+'Eingabeblatt Neubau'!$E$33)*'Eingabeblatt Neubau'!$E$32))-Q52</f>
        <v>0</v>
      </c>
      <c r="R48" s="108">
        <f>(IF(R12&lt;='Eingabeblatt Neubau'!$E$36,'Berechnung (Neubau)'!R50*'Berechnung (Neubau)'!Q46,(R50+'Eingabeblatt Neubau'!$E$33)*'Eingabeblatt Neubau'!$E$32))-R52</f>
        <v>0</v>
      </c>
      <c r="S48" s="108">
        <f>(IF(S12&lt;='Eingabeblatt Neubau'!$E$36,'Berechnung (Neubau)'!S50*'Berechnung (Neubau)'!R46,(S50+'Eingabeblatt Neubau'!$E$33)*'Eingabeblatt Neubau'!$E$32))-S52</f>
        <v>0</v>
      </c>
      <c r="T48" s="108">
        <f>(IF(T12&lt;='Eingabeblatt Neubau'!$E$36,'Berechnung (Neubau)'!T50*'Berechnung (Neubau)'!S46,(T50+'Eingabeblatt Neubau'!$E$33)*'Eingabeblatt Neubau'!$E$32))-T52</f>
        <v>0</v>
      </c>
      <c r="U48" s="108">
        <f>(IF(U12&lt;='Eingabeblatt Neubau'!$E$36,'Berechnung (Neubau)'!U50*'Berechnung (Neubau)'!T46,(U50+'Eingabeblatt Neubau'!$E$33)*'Eingabeblatt Neubau'!$E$32))-U52</f>
        <v>0</v>
      </c>
      <c r="V48" s="108">
        <f>(IF(V12&lt;='Eingabeblatt Neubau'!$E$36,'Berechnung (Neubau)'!V50*'Berechnung (Neubau)'!U46,(V50+'Eingabeblatt Neubau'!$E$33)*'Eingabeblatt Neubau'!$E$32))-V52</f>
        <v>0</v>
      </c>
      <c r="W48" s="108">
        <f>(IF(W12&lt;='Eingabeblatt Neubau'!$E$36,'Berechnung (Neubau)'!W50*'Berechnung (Neubau)'!V46,(W50+'Eingabeblatt Neubau'!$E$33)*'Eingabeblatt Neubau'!$E$32))-W52</f>
        <v>0</v>
      </c>
      <c r="X48" s="108">
        <f>(IF(X12&lt;='Eingabeblatt Neubau'!$E$36,'Berechnung (Neubau)'!X50*'Berechnung (Neubau)'!W46,(X50+'Eingabeblatt Neubau'!$E$33)*'Eingabeblatt Neubau'!$E$32))-X52</f>
        <v>0</v>
      </c>
      <c r="Y48" s="108">
        <f>(IF(Y12&lt;='Eingabeblatt Neubau'!$E$36,'Berechnung (Neubau)'!Y50*'Berechnung (Neubau)'!X46,(Y50+'Eingabeblatt Neubau'!$E$33)*'Eingabeblatt Neubau'!$E$32))-Y52</f>
        <v>0</v>
      </c>
      <c r="Z48" s="108">
        <f>(IF(Z12&lt;='Eingabeblatt Neubau'!$E$36,'Berechnung (Neubau)'!Z50*'Berechnung (Neubau)'!Y46,(Z50+'Eingabeblatt Neubau'!$E$33)*'Eingabeblatt Neubau'!$E$32))-Z52</f>
        <v>0</v>
      </c>
      <c r="AA48" s="108">
        <f>(IF(AA12&lt;='Eingabeblatt Neubau'!$E$36,'Berechnung (Neubau)'!AA50*'Berechnung (Neubau)'!Z46,(AA50+'Eingabeblatt Neubau'!$E$33)*'Eingabeblatt Neubau'!$E$32))-AA52</f>
        <v>0</v>
      </c>
      <c r="AB48" s="108">
        <f>(IF(AB12&lt;='Eingabeblatt Neubau'!$E$36,'Berechnung (Neubau)'!AB50*'Berechnung (Neubau)'!AA46,(AB50+'Eingabeblatt Neubau'!$E$33)*'Eingabeblatt Neubau'!$E$32))-AB52</f>
        <v>0</v>
      </c>
      <c r="AC48" s="108">
        <f>(IF(AC12&lt;='Eingabeblatt Neubau'!$E$36,'Berechnung (Neubau)'!AC50*'Berechnung (Neubau)'!AB46,(AC50+'Eingabeblatt Neubau'!$E$33)*'Eingabeblatt Neubau'!$E$32))-AC52</f>
        <v>0</v>
      </c>
      <c r="AD48" s="108">
        <f>(IF(AD12&lt;='Eingabeblatt Neubau'!$E$36,'Berechnung (Neubau)'!AD50*'Berechnung (Neubau)'!AC46,(AD50+'Eingabeblatt Neubau'!$E$33)*'Eingabeblatt Neubau'!$E$32))-AD52</f>
        <v>0</v>
      </c>
      <c r="AE48" s="108">
        <f>(IF(AE12&lt;='Eingabeblatt Neubau'!$E$36,'Berechnung (Neubau)'!AE50*'Berechnung (Neubau)'!AD46,(AE50+'Eingabeblatt Neubau'!$E$33)*'Eingabeblatt Neubau'!$E$32))-AE52</f>
        <v>0</v>
      </c>
      <c r="AF48" s="108">
        <f>(IF(AF12&lt;='Eingabeblatt Neubau'!$E$36,'Berechnung (Neubau)'!AF50*'Berechnung (Neubau)'!AE46,(AF50+'Eingabeblatt Neubau'!$E$33)*'Eingabeblatt Neubau'!$E$32))-AF52</f>
        <v>0</v>
      </c>
      <c r="AG48" s="108">
        <f>(IF(AG12&lt;='Eingabeblatt Neubau'!$E$36,'Berechnung (Neubau)'!AG50*'Berechnung (Neubau)'!AF46,(AG50+'Eingabeblatt Neubau'!$E$33)*'Eingabeblatt Neubau'!$E$32))-AG52</f>
        <v>0</v>
      </c>
      <c r="AH48" s="108">
        <f>(IF(AH12&lt;='Eingabeblatt Neubau'!$E$36,'Berechnung (Neubau)'!AH50*'Berechnung (Neubau)'!AG46,(AH50+'Eingabeblatt Neubau'!$E$33)*'Eingabeblatt Neubau'!$E$32))-AH52</f>
        <v>0</v>
      </c>
      <c r="AI48" s="108">
        <f>(IF(AI12&lt;='Eingabeblatt Neubau'!$E$36,'Berechnung (Neubau)'!AI50*'Berechnung (Neubau)'!AH46,(AI50+'Eingabeblatt Neubau'!$E$33)*'Eingabeblatt Neubau'!$E$32))-AI52</f>
        <v>0</v>
      </c>
      <c r="AJ48" s="108">
        <f>(IF(AJ12&lt;='Eingabeblatt Neubau'!$E$36,'Berechnung (Neubau)'!AJ50*'Berechnung (Neubau)'!AI46,(AJ50+'Eingabeblatt Neubau'!$E$33)*'Eingabeblatt Neubau'!$E$32))-AJ52</f>
        <v>0</v>
      </c>
      <c r="AK48" s="108">
        <f>(IF(AK12&lt;='Eingabeblatt Neubau'!$E$36,'Berechnung (Neubau)'!AK50*'Berechnung (Neubau)'!AJ46,(AK50+'Eingabeblatt Neubau'!$E$33)*'Eingabeblatt Neubau'!$E$32))-AK52</f>
        <v>0</v>
      </c>
      <c r="AL48" s="108">
        <f>(IF(AL12&lt;='Eingabeblatt Neubau'!$E$36,'Berechnung (Neubau)'!AL50*'Berechnung (Neubau)'!AK46,(AL50+'Eingabeblatt Neubau'!$E$33)*'Eingabeblatt Neubau'!$E$32))-AL52</f>
        <v>0</v>
      </c>
      <c r="AM48" s="108">
        <f>(IF(AM12&lt;='Eingabeblatt Neubau'!$E$36,'Berechnung (Neubau)'!AM50*'Berechnung (Neubau)'!AL46,(AM50+'Eingabeblatt Neubau'!$E$33)*'Eingabeblatt Neubau'!$E$32))-AM52</f>
        <v>0</v>
      </c>
      <c r="AN48" s="108">
        <f>(IF(AN12&lt;='Eingabeblatt Neubau'!$E$36,'Berechnung (Neubau)'!AN50*'Berechnung (Neubau)'!AM46,(AN50+'Eingabeblatt Neubau'!$E$33)*'Eingabeblatt Neubau'!$E$32))-AN52</f>
        <v>0</v>
      </c>
      <c r="AO48" s="108">
        <f>(IF(AO12&lt;='Eingabeblatt Neubau'!$E$36,'Berechnung (Neubau)'!AO50*'Berechnung (Neubau)'!AN46,(AO50+'Eingabeblatt Neubau'!$E$33)*'Eingabeblatt Neubau'!$E$32))-AO52</f>
        <v>0</v>
      </c>
      <c r="AP48" s="108">
        <f>(IF(AP12&lt;='Eingabeblatt Neubau'!$E$36,'Berechnung (Neubau)'!AP50*'Berechnung (Neubau)'!AO46,(AP50+'Eingabeblatt Neubau'!$E$33)*'Eingabeblatt Neubau'!$E$32))-AP52</f>
        <v>0</v>
      </c>
      <c r="AQ48" s="108">
        <f>(IF(AQ12&lt;='Eingabeblatt Neubau'!$E$36,'Berechnung (Neubau)'!AQ50*'Berechnung (Neubau)'!AP46,(AQ50+'Eingabeblatt Neubau'!$E$33)*'Eingabeblatt Neubau'!$E$32))-AQ52</f>
        <v>0</v>
      </c>
    </row>
    <row r="49" spans="1:43" s="24" customFormat="1" outlineLevel="1">
      <c r="A49" s="100"/>
      <c r="B49" s="104" t="s">
        <v>102</v>
      </c>
      <c r="C49" s="107"/>
      <c r="D49" s="108">
        <f>IF(C46&lt;=0,D46,C46-D46)</f>
        <v>0</v>
      </c>
      <c r="E49" s="108">
        <f>IF(D46&lt;=0,E46,D46-E46)</f>
        <v>0</v>
      </c>
      <c r="F49" s="108">
        <f t="shared" ref="F49:AQ49" si="25">IF(E46&lt;=0,F46,E46-F46)</f>
        <v>0</v>
      </c>
      <c r="G49" s="108">
        <f t="shared" si="25"/>
        <v>0</v>
      </c>
      <c r="H49" s="108">
        <f t="shared" si="25"/>
        <v>0</v>
      </c>
      <c r="I49" s="108">
        <f t="shared" si="25"/>
        <v>0</v>
      </c>
      <c r="J49" s="108">
        <f t="shared" si="25"/>
        <v>0</v>
      </c>
      <c r="K49" s="108">
        <f t="shared" si="25"/>
        <v>0</v>
      </c>
      <c r="L49" s="108">
        <f t="shared" si="25"/>
        <v>0</v>
      </c>
      <c r="M49" s="108">
        <f t="shared" si="25"/>
        <v>0</v>
      </c>
      <c r="N49" s="108">
        <f t="shared" si="25"/>
        <v>0</v>
      </c>
      <c r="O49" s="108">
        <f t="shared" si="25"/>
        <v>0</v>
      </c>
      <c r="P49" s="108">
        <f t="shared" si="25"/>
        <v>0</v>
      </c>
      <c r="Q49" s="108">
        <f t="shared" si="25"/>
        <v>0</v>
      </c>
      <c r="R49" s="108">
        <f t="shared" si="25"/>
        <v>0</v>
      </c>
      <c r="S49" s="108">
        <f t="shared" si="25"/>
        <v>0</v>
      </c>
      <c r="T49" s="108">
        <f t="shared" si="25"/>
        <v>0</v>
      </c>
      <c r="U49" s="108">
        <f t="shared" si="25"/>
        <v>0</v>
      </c>
      <c r="V49" s="108">
        <f t="shared" si="25"/>
        <v>0</v>
      </c>
      <c r="W49" s="108">
        <f t="shared" si="25"/>
        <v>0</v>
      </c>
      <c r="X49" s="108">
        <f t="shared" si="25"/>
        <v>0</v>
      </c>
      <c r="Y49" s="108">
        <f t="shared" si="25"/>
        <v>0</v>
      </c>
      <c r="Z49" s="108">
        <f t="shared" si="25"/>
        <v>0</v>
      </c>
      <c r="AA49" s="108">
        <f t="shared" si="25"/>
        <v>0</v>
      </c>
      <c r="AB49" s="108">
        <f t="shared" si="25"/>
        <v>0</v>
      </c>
      <c r="AC49" s="108">
        <f t="shared" si="25"/>
        <v>0</v>
      </c>
      <c r="AD49" s="108">
        <f t="shared" si="25"/>
        <v>0</v>
      </c>
      <c r="AE49" s="108">
        <f t="shared" si="25"/>
        <v>0</v>
      </c>
      <c r="AF49" s="108">
        <f t="shared" si="25"/>
        <v>0</v>
      </c>
      <c r="AG49" s="108">
        <f t="shared" si="25"/>
        <v>0</v>
      </c>
      <c r="AH49" s="108">
        <f t="shared" si="25"/>
        <v>0</v>
      </c>
      <c r="AI49" s="108">
        <f t="shared" si="25"/>
        <v>0</v>
      </c>
      <c r="AJ49" s="108">
        <f t="shared" si="25"/>
        <v>0</v>
      </c>
      <c r="AK49" s="108">
        <f t="shared" si="25"/>
        <v>0</v>
      </c>
      <c r="AL49" s="108">
        <f t="shared" si="25"/>
        <v>0</v>
      </c>
      <c r="AM49" s="108">
        <f t="shared" si="25"/>
        <v>0</v>
      </c>
      <c r="AN49" s="108">
        <f t="shared" si="25"/>
        <v>0</v>
      </c>
      <c r="AO49" s="108">
        <f t="shared" si="25"/>
        <v>0</v>
      </c>
      <c r="AP49" s="108">
        <f t="shared" si="25"/>
        <v>0</v>
      </c>
      <c r="AQ49" s="108">
        <f t="shared" si="25"/>
        <v>0</v>
      </c>
    </row>
    <row r="50" spans="1:43" s="24" customFormat="1" outlineLevel="1">
      <c r="A50" s="100"/>
      <c r="B50" s="104" t="s">
        <v>60</v>
      </c>
      <c r="C50" s="107"/>
      <c r="D50" s="109">
        <f>IF(D12&lt;='Eingabeblatt Neubau'!$E$35,'Eingabeblatt Neubau'!$E$34,'Eingabeblatt Neubau'!$E$39)</f>
        <v>0</v>
      </c>
      <c r="E50" s="109">
        <f>IF(E12&lt;='Eingabeblatt Neubau'!$E$35,'Eingabeblatt Neubau'!$E$34,'Eingabeblatt Neubau'!$E$39)</f>
        <v>0</v>
      </c>
      <c r="F50" s="109">
        <f>IF(F12&lt;='Eingabeblatt Neubau'!$E$35,'Eingabeblatt Neubau'!$E$34,'Eingabeblatt Neubau'!$E$39)</f>
        <v>0</v>
      </c>
      <c r="G50" s="109">
        <f>IF(G12&lt;='Eingabeblatt Neubau'!$E$35,'Eingabeblatt Neubau'!$E$34,'Eingabeblatt Neubau'!$E$39)</f>
        <v>0</v>
      </c>
      <c r="H50" s="109">
        <f>IF(H12&lt;='Eingabeblatt Neubau'!$E$35,'Eingabeblatt Neubau'!$E$34,'Eingabeblatt Neubau'!$E$39)</f>
        <v>0</v>
      </c>
      <c r="I50" s="109">
        <f>IF(I12&lt;='Eingabeblatt Neubau'!$E$35,'Eingabeblatt Neubau'!$E$34,'Eingabeblatt Neubau'!$E$39)</f>
        <v>0</v>
      </c>
      <c r="J50" s="109">
        <f>IF(J12&lt;='Eingabeblatt Neubau'!$E$35,'Eingabeblatt Neubau'!$E$34,'Eingabeblatt Neubau'!$E$39)</f>
        <v>0</v>
      </c>
      <c r="K50" s="109">
        <f>IF(K12&lt;='Eingabeblatt Neubau'!$E$35,'Eingabeblatt Neubau'!$E$34,'Eingabeblatt Neubau'!$E$39)</f>
        <v>0</v>
      </c>
      <c r="L50" s="109">
        <f>IF(L12&lt;='Eingabeblatt Neubau'!$E$35,'Eingabeblatt Neubau'!$E$34,'Eingabeblatt Neubau'!$E$39)</f>
        <v>0</v>
      </c>
      <c r="M50" s="109">
        <f>IF(M12&lt;='Eingabeblatt Neubau'!$E$35,'Eingabeblatt Neubau'!$E$34,'Eingabeblatt Neubau'!$E$39)</f>
        <v>0</v>
      </c>
      <c r="N50" s="109">
        <f>IF(N12&lt;='Eingabeblatt Neubau'!$E$35,'Eingabeblatt Neubau'!$E$34,'Eingabeblatt Neubau'!$E$39)</f>
        <v>0</v>
      </c>
      <c r="O50" s="109">
        <f>IF(O12&lt;='Eingabeblatt Neubau'!$E$35,'Eingabeblatt Neubau'!$E$34,'Eingabeblatt Neubau'!$E$39)</f>
        <v>0</v>
      </c>
      <c r="P50" s="109">
        <f>IF(P12&lt;='Eingabeblatt Neubau'!$E$35,'Eingabeblatt Neubau'!$E$34,'Eingabeblatt Neubau'!$E$39)</f>
        <v>0</v>
      </c>
      <c r="Q50" s="109">
        <f>IF(Q12&lt;='Eingabeblatt Neubau'!$E$35,'Eingabeblatt Neubau'!$E$34,'Eingabeblatt Neubau'!$E$39)</f>
        <v>0</v>
      </c>
      <c r="R50" s="109">
        <f>IF(R12&lt;='Eingabeblatt Neubau'!$E$35,'Eingabeblatt Neubau'!$E$34,'Eingabeblatt Neubau'!$E$39)</f>
        <v>0</v>
      </c>
      <c r="S50" s="109">
        <f>IF(S12&lt;='Eingabeblatt Neubau'!$E$35,'Eingabeblatt Neubau'!$E$34,'Eingabeblatt Neubau'!$E$39)</f>
        <v>0</v>
      </c>
      <c r="T50" s="109">
        <f>IF(T12&lt;='Eingabeblatt Neubau'!$E$35,'Eingabeblatt Neubau'!$E$34,'Eingabeblatt Neubau'!$E$39)</f>
        <v>0</v>
      </c>
      <c r="U50" s="109">
        <f>IF(U12&lt;='Eingabeblatt Neubau'!$E$35,'Eingabeblatt Neubau'!$E$34,'Eingabeblatt Neubau'!$E$39)</f>
        <v>0</v>
      </c>
      <c r="V50" s="109">
        <f>IF(V12&lt;='Eingabeblatt Neubau'!$E$35,'Eingabeblatt Neubau'!$E$34,'Eingabeblatt Neubau'!$E$39)</f>
        <v>0</v>
      </c>
      <c r="W50" s="109">
        <f>IF(W12&lt;='Eingabeblatt Neubau'!$E$35,'Eingabeblatt Neubau'!$E$34,'Eingabeblatt Neubau'!$E$39)</f>
        <v>0</v>
      </c>
      <c r="X50" s="109">
        <f>IF(X12&lt;='Eingabeblatt Neubau'!$E$35,'Eingabeblatt Neubau'!$E$34,'Eingabeblatt Neubau'!$E$39)</f>
        <v>0</v>
      </c>
      <c r="Y50" s="109">
        <f>IF(Y12&lt;='Eingabeblatt Neubau'!$E$35,'Eingabeblatt Neubau'!$E$34,'Eingabeblatt Neubau'!$E$39)</f>
        <v>0</v>
      </c>
      <c r="Z50" s="109">
        <f>IF(Z12&lt;='Eingabeblatt Neubau'!$E$35,'Eingabeblatt Neubau'!$E$34,'Eingabeblatt Neubau'!$E$39)</f>
        <v>0</v>
      </c>
      <c r="AA50" s="109">
        <f>IF(AA12&lt;='Eingabeblatt Neubau'!$E$35,'Eingabeblatt Neubau'!$E$34,'Eingabeblatt Neubau'!$E$39)</f>
        <v>0</v>
      </c>
      <c r="AB50" s="109">
        <f>IF(AB12&lt;='Eingabeblatt Neubau'!$E$35,'Eingabeblatt Neubau'!$E$34,'Eingabeblatt Neubau'!$E$39)</f>
        <v>0</v>
      </c>
      <c r="AC50" s="109">
        <f>IF(AC12&lt;='Eingabeblatt Neubau'!$E$35,'Eingabeblatt Neubau'!$E$34,'Eingabeblatt Neubau'!$E$39)</f>
        <v>0</v>
      </c>
      <c r="AD50" s="109">
        <f>IF(AD12&lt;='Eingabeblatt Neubau'!$E$35,'Eingabeblatt Neubau'!$E$34,'Eingabeblatt Neubau'!$E$39)</f>
        <v>0</v>
      </c>
      <c r="AE50" s="109">
        <f>IF(AE12&lt;='Eingabeblatt Neubau'!$E$35,'Eingabeblatt Neubau'!$E$34,'Eingabeblatt Neubau'!$E$39)</f>
        <v>0</v>
      </c>
      <c r="AF50" s="109">
        <f>IF(AF12&lt;='Eingabeblatt Neubau'!$E$35,'Eingabeblatt Neubau'!$E$34,'Eingabeblatt Neubau'!$E$39)</f>
        <v>0</v>
      </c>
      <c r="AG50" s="109">
        <f>IF(AG12&lt;='Eingabeblatt Neubau'!$E$35,'Eingabeblatt Neubau'!$E$34,'Eingabeblatt Neubau'!$E$39)</f>
        <v>0</v>
      </c>
      <c r="AH50" s="109">
        <f>IF(AH12&lt;='Eingabeblatt Neubau'!$E$35,'Eingabeblatt Neubau'!$E$34,'Eingabeblatt Neubau'!$E$39)</f>
        <v>0</v>
      </c>
      <c r="AI50" s="109">
        <f>IF(AI12&lt;='Eingabeblatt Neubau'!$E$35,'Eingabeblatt Neubau'!$E$34,'Eingabeblatt Neubau'!$E$39)</f>
        <v>0</v>
      </c>
      <c r="AJ50" s="109">
        <f>IF(AJ12&lt;='Eingabeblatt Neubau'!$E$35,'Eingabeblatt Neubau'!$E$34,'Eingabeblatt Neubau'!$E$39)</f>
        <v>0</v>
      </c>
      <c r="AK50" s="109">
        <f>IF(AK12&lt;='Eingabeblatt Neubau'!$E$35,'Eingabeblatt Neubau'!$E$34,'Eingabeblatt Neubau'!$E$39)</f>
        <v>0</v>
      </c>
      <c r="AL50" s="109">
        <f>IF(AL12&lt;='Eingabeblatt Neubau'!$E$35,'Eingabeblatt Neubau'!$E$34,'Eingabeblatt Neubau'!$E$39)</f>
        <v>0</v>
      </c>
      <c r="AM50" s="109">
        <f>IF(AM12&lt;='Eingabeblatt Neubau'!$E$35,'Eingabeblatt Neubau'!$E$34,'Eingabeblatt Neubau'!$E$39)</f>
        <v>0</v>
      </c>
      <c r="AN50" s="109">
        <f>IF(AN12&lt;='Eingabeblatt Neubau'!$E$35,'Eingabeblatt Neubau'!$E$34,'Eingabeblatt Neubau'!$E$39)</f>
        <v>0</v>
      </c>
      <c r="AO50" s="109">
        <f>IF(AO12&lt;='Eingabeblatt Neubau'!$E$35,'Eingabeblatt Neubau'!$E$34,'Eingabeblatt Neubau'!$E$39)</f>
        <v>0</v>
      </c>
      <c r="AP50" s="109">
        <f>IF(AP12&lt;='Eingabeblatt Neubau'!$E$35,'Eingabeblatt Neubau'!$E$34,'Eingabeblatt Neubau'!$E$39)</f>
        <v>0</v>
      </c>
      <c r="AQ50" s="109">
        <f>IF(AQ12&lt;='Eingabeblatt Neubau'!$E$35,'Eingabeblatt Neubau'!$E$34,'Eingabeblatt Neubau'!$E$39)</f>
        <v>0</v>
      </c>
    </row>
    <row r="51" spans="1:43" s="24" customFormat="1" outlineLevel="1">
      <c r="A51" s="100"/>
      <c r="B51" s="104" t="s">
        <v>61</v>
      </c>
      <c r="C51" s="107"/>
      <c r="D51" s="109" t="str">
        <f t="shared" ref="D51:AQ51" si="26">IF(D52&gt;0,D50,"0")</f>
        <v>0</v>
      </c>
      <c r="E51" s="109" t="str">
        <f t="shared" si="26"/>
        <v>0</v>
      </c>
      <c r="F51" s="109" t="str">
        <f t="shared" si="26"/>
        <v>0</v>
      </c>
      <c r="G51" s="109" t="str">
        <f t="shared" si="26"/>
        <v>0</v>
      </c>
      <c r="H51" s="109" t="str">
        <f t="shared" si="26"/>
        <v>0</v>
      </c>
      <c r="I51" s="109" t="str">
        <f t="shared" si="26"/>
        <v>0</v>
      </c>
      <c r="J51" s="109" t="str">
        <f t="shared" si="26"/>
        <v>0</v>
      </c>
      <c r="K51" s="109" t="str">
        <f t="shared" si="26"/>
        <v>0</v>
      </c>
      <c r="L51" s="109" t="str">
        <f t="shared" si="26"/>
        <v>0</v>
      </c>
      <c r="M51" s="109" t="str">
        <f t="shared" si="26"/>
        <v>0</v>
      </c>
      <c r="N51" s="109" t="str">
        <f t="shared" si="26"/>
        <v>0</v>
      </c>
      <c r="O51" s="109" t="str">
        <f t="shared" si="26"/>
        <v>0</v>
      </c>
      <c r="P51" s="109" t="str">
        <f t="shared" si="26"/>
        <v>0</v>
      </c>
      <c r="Q51" s="109" t="str">
        <f t="shared" si="26"/>
        <v>0</v>
      </c>
      <c r="R51" s="109" t="str">
        <f t="shared" si="26"/>
        <v>0</v>
      </c>
      <c r="S51" s="109" t="str">
        <f t="shared" si="26"/>
        <v>0</v>
      </c>
      <c r="T51" s="109" t="str">
        <f t="shared" si="26"/>
        <v>0</v>
      </c>
      <c r="U51" s="109" t="str">
        <f t="shared" si="26"/>
        <v>0</v>
      </c>
      <c r="V51" s="109" t="str">
        <f t="shared" si="26"/>
        <v>0</v>
      </c>
      <c r="W51" s="109" t="str">
        <f t="shared" si="26"/>
        <v>0</v>
      </c>
      <c r="X51" s="109" t="str">
        <f t="shared" si="26"/>
        <v>0</v>
      </c>
      <c r="Y51" s="109" t="str">
        <f t="shared" si="26"/>
        <v>0</v>
      </c>
      <c r="Z51" s="109" t="str">
        <f t="shared" si="26"/>
        <v>0</v>
      </c>
      <c r="AA51" s="109" t="str">
        <f t="shared" si="26"/>
        <v>0</v>
      </c>
      <c r="AB51" s="109" t="str">
        <f t="shared" si="26"/>
        <v>0</v>
      </c>
      <c r="AC51" s="109" t="str">
        <f t="shared" si="26"/>
        <v>0</v>
      </c>
      <c r="AD51" s="109" t="str">
        <f t="shared" si="26"/>
        <v>0</v>
      </c>
      <c r="AE51" s="109" t="str">
        <f t="shared" si="26"/>
        <v>0</v>
      </c>
      <c r="AF51" s="109" t="str">
        <f t="shared" si="26"/>
        <v>0</v>
      </c>
      <c r="AG51" s="109" t="str">
        <f t="shared" si="26"/>
        <v>0</v>
      </c>
      <c r="AH51" s="109" t="str">
        <f t="shared" si="26"/>
        <v>0</v>
      </c>
      <c r="AI51" s="109" t="str">
        <f t="shared" si="26"/>
        <v>0</v>
      </c>
      <c r="AJ51" s="109" t="str">
        <f t="shared" si="26"/>
        <v>0</v>
      </c>
      <c r="AK51" s="109" t="str">
        <f t="shared" si="26"/>
        <v>0</v>
      </c>
      <c r="AL51" s="109" t="str">
        <f t="shared" si="26"/>
        <v>0</v>
      </c>
      <c r="AM51" s="109" t="str">
        <f t="shared" si="26"/>
        <v>0</v>
      </c>
      <c r="AN51" s="109" t="str">
        <f t="shared" si="26"/>
        <v>0</v>
      </c>
      <c r="AO51" s="109" t="str">
        <f t="shared" si="26"/>
        <v>0</v>
      </c>
      <c r="AP51" s="109" t="str">
        <f t="shared" si="26"/>
        <v>0</v>
      </c>
      <c r="AQ51" s="109" t="str">
        <f t="shared" si="26"/>
        <v>0</v>
      </c>
    </row>
    <row r="52" spans="1:43" s="24" customFormat="1" ht="13.5" outlineLevel="1" thickBot="1">
      <c r="A52" s="100"/>
      <c r="B52" s="110" t="s">
        <v>62</v>
      </c>
      <c r="C52" s="111"/>
      <c r="D52" s="112">
        <f t="shared" ref="D52:AQ52" si="27">(D50*C46)</f>
        <v>0</v>
      </c>
      <c r="E52" s="112">
        <f t="shared" si="27"/>
        <v>0</v>
      </c>
      <c r="F52" s="112">
        <f t="shared" si="27"/>
        <v>0</v>
      </c>
      <c r="G52" s="112">
        <f t="shared" si="27"/>
        <v>0</v>
      </c>
      <c r="H52" s="112">
        <f t="shared" si="27"/>
        <v>0</v>
      </c>
      <c r="I52" s="112">
        <f t="shared" si="27"/>
        <v>0</v>
      </c>
      <c r="J52" s="112">
        <f t="shared" si="27"/>
        <v>0</v>
      </c>
      <c r="K52" s="112">
        <f t="shared" si="27"/>
        <v>0</v>
      </c>
      <c r="L52" s="112">
        <f t="shared" si="27"/>
        <v>0</v>
      </c>
      <c r="M52" s="112">
        <f t="shared" si="27"/>
        <v>0</v>
      </c>
      <c r="N52" s="112">
        <f t="shared" si="27"/>
        <v>0</v>
      </c>
      <c r="O52" s="112">
        <f t="shared" si="27"/>
        <v>0</v>
      </c>
      <c r="P52" s="112">
        <f t="shared" si="27"/>
        <v>0</v>
      </c>
      <c r="Q52" s="112">
        <f t="shared" si="27"/>
        <v>0</v>
      </c>
      <c r="R52" s="112">
        <f t="shared" si="27"/>
        <v>0</v>
      </c>
      <c r="S52" s="112">
        <f t="shared" si="27"/>
        <v>0</v>
      </c>
      <c r="T52" s="112">
        <f t="shared" si="27"/>
        <v>0</v>
      </c>
      <c r="U52" s="112">
        <f t="shared" si="27"/>
        <v>0</v>
      </c>
      <c r="V52" s="112">
        <f t="shared" si="27"/>
        <v>0</v>
      </c>
      <c r="W52" s="112">
        <f t="shared" si="27"/>
        <v>0</v>
      </c>
      <c r="X52" s="112">
        <f t="shared" si="27"/>
        <v>0</v>
      </c>
      <c r="Y52" s="112">
        <f t="shared" si="27"/>
        <v>0</v>
      </c>
      <c r="Z52" s="112">
        <f t="shared" si="27"/>
        <v>0</v>
      </c>
      <c r="AA52" s="112">
        <f t="shared" si="27"/>
        <v>0</v>
      </c>
      <c r="AB52" s="112">
        <f t="shared" si="27"/>
        <v>0</v>
      </c>
      <c r="AC52" s="112">
        <f t="shared" si="27"/>
        <v>0</v>
      </c>
      <c r="AD52" s="112">
        <f t="shared" si="27"/>
        <v>0</v>
      </c>
      <c r="AE52" s="112">
        <f t="shared" si="27"/>
        <v>0</v>
      </c>
      <c r="AF52" s="112">
        <f t="shared" si="27"/>
        <v>0</v>
      </c>
      <c r="AG52" s="112">
        <f t="shared" si="27"/>
        <v>0</v>
      </c>
      <c r="AH52" s="112">
        <f t="shared" si="27"/>
        <v>0</v>
      </c>
      <c r="AI52" s="112">
        <f t="shared" si="27"/>
        <v>0</v>
      </c>
      <c r="AJ52" s="112">
        <f t="shared" si="27"/>
        <v>0</v>
      </c>
      <c r="AK52" s="112">
        <f t="shared" si="27"/>
        <v>0</v>
      </c>
      <c r="AL52" s="112">
        <f t="shared" si="27"/>
        <v>0</v>
      </c>
      <c r="AM52" s="112">
        <f t="shared" si="27"/>
        <v>0</v>
      </c>
      <c r="AN52" s="112">
        <f t="shared" si="27"/>
        <v>0</v>
      </c>
      <c r="AO52" s="112">
        <f t="shared" si="27"/>
        <v>0</v>
      </c>
      <c r="AP52" s="112">
        <f t="shared" si="27"/>
        <v>0</v>
      </c>
      <c r="AQ52" s="112">
        <f t="shared" si="27"/>
        <v>0</v>
      </c>
    </row>
    <row r="53" spans="1:43" s="24" customFormat="1" outlineLevel="1">
      <c r="A53" s="100"/>
      <c r="B53" s="113" t="s">
        <v>63</v>
      </c>
      <c r="C53" s="103">
        <f>IF('Eingabeblatt Neubau'!$E$49&gt;0,'Eingabeblatt Neubau'!$E$49,0)</f>
        <v>0</v>
      </c>
      <c r="D53" s="103">
        <f t="shared" ref="D53:AQ53" si="28">IF(C53-D55&gt;0,C53-D55,0)</f>
        <v>0</v>
      </c>
      <c r="E53" s="103">
        <f t="shared" si="28"/>
        <v>0</v>
      </c>
      <c r="F53" s="103">
        <f t="shared" si="28"/>
        <v>0</v>
      </c>
      <c r="G53" s="103">
        <f t="shared" si="28"/>
        <v>0</v>
      </c>
      <c r="H53" s="103">
        <f t="shared" si="28"/>
        <v>0</v>
      </c>
      <c r="I53" s="103">
        <f t="shared" si="28"/>
        <v>0</v>
      </c>
      <c r="J53" s="103">
        <f t="shared" si="28"/>
        <v>0</v>
      </c>
      <c r="K53" s="103">
        <f t="shared" si="28"/>
        <v>0</v>
      </c>
      <c r="L53" s="103">
        <f t="shared" si="28"/>
        <v>0</v>
      </c>
      <c r="M53" s="103">
        <f t="shared" si="28"/>
        <v>0</v>
      </c>
      <c r="N53" s="103">
        <f t="shared" si="28"/>
        <v>0</v>
      </c>
      <c r="O53" s="103">
        <f t="shared" si="28"/>
        <v>0</v>
      </c>
      <c r="P53" s="103">
        <f t="shared" si="28"/>
        <v>0</v>
      </c>
      <c r="Q53" s="103">
        <f t="shared" si="28"/>
        <v>0</v>
      </c>
      <c r="R53" s="103">
        <f t="shared" si="28"/>
        <v>0</v>
      </c>
      <c r="S53" s="103">
        <f t="shared" si="28"/>
        <v>0</v>
      </c>
      <c r="T53" s="103">
        <f t="shared" si="28"/>
        <v>0</v>
      </c>
      <c r="U53" s="103">
        <f t="shared" si="28"/>
        <v>0</v>
      </c>
      <c r="V53" s="103">
        <f t="shared" si="28"/>
        <v>0</v>
      </c>
      <c r="W53" s="103">
        <f t="shared" si="28"/>
        <v>0</v>
      </c>
      <c r="X53" s="103">
        <f t="shared" si="28"/>
        <v>0</v>
      </c>
      <c r="Y53" s="103">
        <f t="shared" si="28"/>
        <v>0</v>
      </c>
      <c r="Z53" s="103">
        <f t="shared" si="28"/>
        <v>0</v>
      </c>
      <c r="AA53" s="103">
        <f t="shared" si="28"/>
        <v>0</v>
      </c>
      <c r="AB53" s="103">
        <f t="shared" si="28"/>
        <v>0</v>
      </c>
      <c r="AC53" s="103">
        <f t="shared" si="28"/>
        <v>0</v>
      </c>
      <c r="AD53" s="103">
        <f t="shared" si="28"/>
        <v>0</v>
      </c>
      <c r="AE53" s="103">
        <f t="shared" si="28"/>
        <v>0</v>
      </c>
      <c r="AF53" s="103">
        <f t="shared" si="28"/>
        <v>0</v>
      </c>
      <c r="AG53" s="103">
        <f t="shared" si="28"/>
        <v>0</v>
      </c>
      <c r="AH53" s="103">
        <f t="shared" si="28"/>
        <v>0</v>
      </c>
      <c r="AI53" s="103">
        <f t="shared" si="28"/>
        <v>0</v>
      </c>
      <c r="AJ53" s="103">
        <f t="shared" si="28"/>
        <v>0</v>
      </c>
      <c r="AK53" s="103">
        <f t="shared" si="28"/>
        <v>0</v>
      </c>
      <c r="AL53" s="103">
        <f t="shared" si="28"/>
        <v>0</v>
      </c>
      <c r="AM53" s="103">
        <f t="shared" si="28"/>
        <v>0</v>
      </c>
      <c r="AN53" s="103">
        <f t="shared" si="28"/>
        <v>0</v>
      </c>
      <c r="AO53" s="103">
        <f t="shared" si="28"/>
        <v>0</v>
      </c>
      <c r="AP53" s="103">
        <f t="shared" si="28"/>
        <v>0</v>
      </c>
      <c r="AQ53" s="103">
        <f t="shared" si="28"/>
        <v>0</v>
      </c>
    </row>
    <row r="54" spans="1:43" s="24" customFormat="1" outlineLevel="1">
      <c r="A54" s="100"/>
      <c r="B54" s="104" t="s">
        <v>100</v>
      </c>
      <c r="C54" s="106"/>
      <c r="D54" s="105">
        <f>IF(D53&gt;D55,IF(D12&lt;='Eingabeblatt Neubau'!$E$54,'Berechnung (Neubau)'!D57*'Berechnung (Neubau)'!C53,(D57+'Eingabeblatt Neubau'!$E$50)*'Eingabeblatt Neubau'!$E$49),D56+D59)</f>
        <v>0</v>
      </c>
      <c r="E54" s="105">
        <f>IF(E53&gt;E55,IF(E12&lt;='Eingabeblatt Neubau'!$E$54,'Berechnung (Neubau)'!E57*'Berechnung (Neubau)'!D53,(E57+'Eingabeblatt Neubau'!$E$50)*'Eingabeblatt Neubau'!$E$49),E56+E59)</f>
        <v>0</v>
      </c>
      <c r="F54" s="105">
        <f>IF(F53&gt;F55,IF(F12&lt;='Eingabeblatt Neubau'!$E$54,'Berechnung (Neubau)'!F57*'Berechnung (Neubau)'!E53,(F57+'Eingabeblatt Neubau'!$E$50)*'Eingabeblatt Neubau'!$E$49),F56+F59)</f>
        <v>0</v>
      </c>
      <c r="G54" s="105">
        <f>IF(G53&gt;G55,IF(G12&lt;='Eingabeblatt Neubau'!$E$54,'Berechnung (Neubau)'!G57*'Berechnung (Neubau)'!F53,(G57+'Eingabeblatt Neubau'!$E$50)*'Eingabeblatt Neubau'!$E$49),G56+G59)</f>
        <v>0</v>
      </c>
      <c r="H54" s="105">
        <f>IF(H53&gt;H55,IF(H12&lt;='Eingabeblatt Neubau'!$E$54,'Berechnung (Neubau)'!H57*'Berechnung (Neubau)'!G53,(H57+'Eingabeblatt Neubau'!$E$50)*'Eingabeblatt Neubau'!$E$49),H56+H59)</f>
        <v>0</v>
      </c>
      <c r="I54" s="105">
        <f>IF(I53&gt;I55,IF(I12&lt;='Eingabeblatt Neubau'!$E$54,'Berechnung (Neubau)'!I57*'Berechnung (Neubau)'!H53,(I57+'Eingabeblatt Neubau'!$E$50)*'Eingabeblatt Neubau'!$E$49),I56+I59)</f>
        <v>0</v>
      </c>
      <c r="J54" s="105">
        <f>IF(J53&gt;J55,IF(J12&lt;='Eingabeblatt Neubau'!$E$54,'Berechnung (Neubau)'!J57*'Berechnung (Neubau)'!I53,(J57+'Eingabeblatt Neubau'!$E$50)*'Eingabeblatt Neubau'!$E$49),J56+J59)</f>
        <v>0</v>
      </c>
      <c r="K54" s="105">
        <f>IF(K53&gt;K55,IF(K12&lt;='Eingabeblatt Neubau'!$E$54,'Berechnung (Neubau)'!K57*'Berechnung (Neubau)'!J53,(K57+'Eingabeblatt Neubau'!$E$50)*'Eingabeblatt Neubau'!$E$49),K56+K59)</f>
        <v>0</v>
      </c>
      <c r="L54" s="105">
        <f>IF(L53&gt;L55,IF(L12&lt;='Eingabeblatt Neubau'!$E$54,'Berechnung (Neubau)'!L57*'Berechnung (Neubau)'!K53,(L57+'Eingabeblatt Neubau'!$E$50)*'Eingabeblatt Neubau'!$E$49),L56+L59)</f>
        <v>0</v>
      </c>
      <c r="M54" s="105">
        <f>IF(M53&gt;M55,IF(M12&lt;='Eingabeblatt Neubau'!$E$54,'Berechnung (Neubau)'!M57*'Berechnung (Neubau)'!L53,(M57+'Eingabeblatt Neubau'!$E$50)*'Eingabeblatt Neubau'!$E$49),M56+M59)</f>
        <v>0</v>
      </c>
      <c r="N54" s="105">
        <f>IF(N53&gt;N55,IF(N12&lt;='Eingabeblatt Neubau'!$E$54,'Berechnung (Neubau)'!N57*'Berechnung (Neubau)'!M53,(N57+'Eingabeblatt Neubau'!$E$50)*'Eingabeblatt Neubau'!$E$49),N56+N59)</f>
        <v>0</v>
      </c>
      <c r="O54" s="105">
        <f>IF(O53&gt;O55,IF(O12&lt;='Eingabeblatt Neubau'!$E$54,'Berechnung (Neubau)'!O57*'Berechnung (Neubau)'!N53,(O57+'Eingabeblatt Neubau'!$E$50)*'Eingabeblatt Neubau'!$E$49),O56+O59)</f>
        <v>0</v>
      </c>
      <c r="P54" s="105">
        <f>IF(P53&gt;P55,IF(P12&lt;='Eingabeblatt Neubau'!$E$54,'Berechnung (Neubau)'!P57*'Berechnung (Neubau)'!O53,(P57+'Eingabeblatt Neubau'!$E$50)*'Eingabeblatt Neubau'!$E$49),P56+P59)</f>
        <v>0</v>
      </c>
      <c r="Q54" s="105">
        <f>IF(Q53&gt;Q55,IF(Q12&lt;='Eingabeblatt Neubau'!$E$54,'Berechnung (Neubau)'!Q57*'Berechnung (Neubau)'!P53,(Q57+'Eingabeblatt Neubau'!$E$50)*'Eingabeblatt Neubau'!$E$49),Q56+Q59)</f>
        <v>0</v>
      </c>
      <c r="R54" s="105">
        <f>IF(R53&gt;R55,IF(R12&lt;='Eingabeblatt Neubau'!$E$54,'Berechnung (Neubau)'!R57*'Berechnung (Neubau)'!Q53,(R57+'Eingabeblatt Neubau'!$E$50)*'Eingabeblatt Neubau'!$E$49),R56+R59)</f>
        <v>0</v>
      </c>
      <c r="S54" s="105">
        <f>IF(S53&gt;S55,IF(S12&lt;='Eingabeblatt Neubau'!$E$54,'Berechnung (Neubau)'!S57*'Berechnung (Neubau)'!R53,(S57+'Eingabeblatt Neubau'!$E$50)*'Eingabeblatt Neubau'!$E$49),S56+S59)</f>
        <v>0</v>
      </c>
      <c r="T54" s="105">
        <f>IF(T53&gt;T55,IF(T12&lt;='Eingabeblatt Neubau'!$E$54,'Berechnung (Neubau)'!T57*'Berechnung (Neubau)'!S53,(T57+'Eingabeblatt Neubau'!$E$50)*'Eingabeblatt Neubau'!$E$49),T56+T59)</f>
        <v>0</v>
      </c>
      <c r="U54" s="105">
        <f>IF(U53&gt;U55,IF(U12&lt;='Eingabeblatt Neubau'!$E$54,'Berechnung (Neubau)'!U57*'Berechnung (Neubau)'!T53,(U57+'Eingabeblatt Neubau'!$E$50)*'Eingabeblatt Neubau'!$E$49),U56+U59)</f>
        <v>0</v>
      </c>
      <c r="V54" s="105">
        <f>IF(V53&gt;V55,IF(V12&lt;='Eingabeblatt Neubau'!$E$54,'Berechnung (Neubau)'!V57*'Berechnung (Neubau)'!U53,(V57+'Eingabeblatt Neubau'!$E$50)*'Eingabeblatt Neubau'!$E$49),V56+V59)</f>
        <v>0</v>
      </c>
      <c r="W54" s="105">
        <f>IF(W53&gt;W55,IF(W12&lt;='Eingabeblatt Neubau'!$E$54,'Berechnung (Neubau)'!W57*'Berechnung (Neubau)'!V53,(W57+'Eingabeblatt Neubau'!$E$50)*'Eingabeblatt Neubau'!$E$49),W56+W59)</f>
        <v>0</v>
      </c>
      <c r="X54" s="105">
        <f>IF(X53&gt;X55,IF(X12&lt;='Eingabeblatt Neubau'!$E$54,'Berechnung (Neubau)'!X57*'Berechnung (Neubau)'!W53,(X57+'Eingabeblatt Neubau'!$E$50)*'Eingabeblatt Neubau'!$E$49),X56+X59)</f>
        <v>0</v>
      </c>
      <c r="Y54" s="105">
        <f>IF(Y53&gt;Y55,IF(Y12&lt;='Eingabeblatt Neubau'!$E$54,'Berechnung (Neubau)'!Y57*'Berechnung (Neubau)'!X53,(Y57+'Eingabeblatt Neubau'!$E$50)*'Eingabeblatt Neubau'!$E$49),Y56+Y59)</f>
        <v>0</v>
      </c>
      <c r="Z54" s="105">
        <f>IF(Z53&gt;Z55,IF(Z12&lt;='Eingabeblatt Neubau'!$E$54,'Berechnung (Neubau)'!Z57*'Berechnung (Neubau)'!Y53,(Z57+'Eingabeblatt Neubau'!$E$50)*'Eingabeblatt Neubau'!$E$49),Z56+Z59)</f>
        <v>0</v>
      </c>
      <c r="AA54" s="105">
        <f>IF(AA53&gt;AA55,IF(AA12&lt;='Eingabeblatt Neubau'!$E$54,'Berechnung (Neubau)'!AA57*'Berechnung (Neubau)'!Z53,(AA57+'Eingabeblatt Neubau'!$E$50)*'Eingabeblatt Neubau'!$E$49),AA56+AA59)</f>
        <v>0</v>
      </c>
      <c r="AB54" s="105">
        <f>IF(AB53&gt;AB55,IF(AB12&lt;='Eingabeblatt Neubau'!$E$54,'Berechnung (Neubau)'!AB57*'Berechnung (Neubau)'!AA53,(AB57+'Eingabeblatt Neubau'!$E$50)*'Eingabeblatt Neubau'!$E$49),AB56+AB59)</f>
        <v>0</v>
      </c>
      <c r="AC54" s="105">
        <f>IF(AC53&gt;AC55,IF(AC12&lt;='Eingabeblatt Neubau'!$E$54,'Berechnung (Neubau)'!AC57*'Berechnung (Neubau)'!AB53,(AC57+'Eingabeblatt Neubau'!$E$50)*'Eingabeblatt Neubau'!$E$49),AC56+AC59)</f>
        <v>0</v>
      </c>
      <c r="AD54" s="105">
        <f>IF(AD53&gt;AD55,IF(AD12&lt;='Eingabeblatt Neubau'!$E$54,'Berechnung (Neubau)'!AD57*'Berechnung (Neubau)'!AC53,(AD57+'Eingabeblatt Neubau'!$E$50)*'Eingabeblatt Neubau'!$E$49),AD56+AD59)</f>
        <v>0</v>
      </c>
      <c r="AE54" s="105">
        <f>IF(AE53&gt;AE55,IF(AE12&lt;='Eingabeblatt Neubau'!$E$54,'Berechnung (Neubau)'!AE57*'Berechnung (Neubau)'!AD53,(AE57+'Eingabeblatt Neubau'!$E$50)*'Eingabeblatt Neubau'!$E$49),AE56+AE59)</f>
        <v>0</v>
      </c>
      <c r="AF54" s="105">
        <f>IF(AF53&gt;AF55,IF(AF12&lt;='Eingabeblatt Neubau'!$E$54,'Berechnung (Neubau)'!AF57*'Berechnung (Neubau)'!AE53,(AF57+'Eingabeblatt Neubau'!$E$50)*'Eingabeblatt Neubau'!$E$49),AF56+AF59)</f>
        <v>0</v>
      </c>
      <c r="AG54" s="105">
        <f>IF(AG53&gt;AG55,IF(AG12&lt;='Eingabeblatt Neubau'!$E$54,'Berechnung (Neubau)'!AG57*'Berechnung (Neubau)'!AF53,(AG57+'Eingabeblatt Neubau'!$E$50)*'Eingabeblatt Neubau'!$E$49),AG56+AG59)</f>
        <v>0</v>
      </c>
      <c r="AH54" s="105">
        <f>IF(AH53&gt;AH55,IF(AH12&lt;='Eingabeblatt Neubau'!$E$54,'Berechnung (Neubau)'!AH57*'Berechnung (Neubau)'!AG53,(AH57+'Eingabeblatt Neubau'!$E$50)*'Eingabeblatt Neubau'!$E$49),AH56+AH59)</f>
        <v>0</v>
      </c>
      <c r="AI54" s="105">
        <f>IF(AI53&gt;AI55,IF(AI12&lt;='Eingabeblatt Neubau'!$E$54,'Berechnung (Neubau)'!AI57*'Berechnung (Neubau)'!AH53,(AI57+'Eingabeblatt Neubau'!$E$50)*'Eingabeblatt Neubau'!$E$49),AI56+AI59)</f>
        <v>0</v>
      </c>
      <c r="AJ54" s="105">
        <f>IF(AJ53&gt;AJ55,IF(AJ12&lt;='Eingabeblatt Neubau'!$E$54,'Berechnung (Neubau)'!AJ57*'Berechnung (Neubau)'!AI53,(AJ57+'Eingabeblatt Neubau'!$E$50)*'Eingabeblatt Neubau'!$E$49),AJ56+AJ59)</f>
        <v>0</v>
      </c>
      <c r="AK54" s="105">
        <f>IF(AK53&gt;AK55,IF(AK12&lt;='Eingabeblatt Neubau'!$E$54,'Berechnung (Neubau)'!AK57*'Berechnung (Neubau)'!AJ53,(AK57+'Eingabeblatt Neubau'!$E$50)*'Eingabeblatt Neubau'!$E$49),AK56+AK59)</f>
        <v>0</v>
      </c>
      <c r="AL54" s="105">
        <f>IF(AL53&gt;AL55,IF(AL12&lt;='Eingabeblatt Neubau'!$E$54,'Berechnung (Neubau)'!AL57*'Berechnung (Neubau)'!AK53,(AL57+'Eingabeblatt Neubau'!$E$50)*'Eingabeblatt Neubau'!$E$49),AL56+AL59)</f>
        <v>0</v>
      </c>
      <c r="AM54" s="105">
        <f>IF(AM53&gt;AM55,IF(AM12&lt;='Eingabeblatt Neubau'!$E$54,'Berechnung (Neubau)'!AM57*'Berechnung (Neubau)'!AL53,(AM57+'Eingabeblatt Neubau'!$E$50)*'Eingabeblatt Neubau'!$E$49),AM56+AM59)</f>
        <v>0</v>
      </c>
      <c r="AN54" s="105">
        <f>IF(AN53&gt;AN55,IF(AN12&lt;='Eingabeblatt Neubau'!$E$54,'Berechnung (Neubau)'!AN57*'Berechnung (Neubau)'!AM53,(AN57+'Eingabeblatt Neubau'!$E$50)*'Eingabeblatt Neubau'!$E$49),AN56+AN59)</f>
        <v>0</v>
      </c>
      <c r="AO54" s="105">
        <f>IF(AO53&gt;AO55,IF(AO12&lt;='Eingabeblatt Neubau'!$E$54,'Berechnung (Neubau)'!AO57*'Berechnung (Neubau)'!AN53,(AO57+'Eingabeblatt Neubau'!$E$50)*'Eingabeblatt Neubau'!$E$49),AO56+AO59)</f>
        <v>0</v>
      </c>
      <c r="AP54" s="105">
        <f>IF(AP53&gt;AP55,IF(AP12&lt;='Eingabeblatt Neubau'!$E$54,'Berechnung (Neubau)'!AP57*'Berechnung (Neubau)'!AO53,(AP57+'Eingabeblatt Neubau'!$E$50)*'Eingabeblatt Neubau'!$E$49),AP56+AP59)</f>
        <v>0</v>
      </c>
      <c r="AQ54" s="105">
        <f>IF(AQ53&gt;AQ55,IF(AQ12&lt;='Eingabeblatt Neubau'!$E$54,'Berechnung (Neubau)'!AQ57*'Berechnung (Neubau)'!AP53,(AQ57+'Eingabeblatt Neubau'!$E$50)*'Eingabeblatt Neubau'!$E$49),AQ56+AQ59)</f>
        <v>0</v>
      </c>
    </row>
    <row r="55" spans="1:43" s="24" customFormat="1" outlineLevel="1">
      <c r="A55" s="100"/>
      <c r="B55" s="104" t="s">
        <v>58</v>
      </c>
      <c r="C55" s="107"/>
      <c r="D55" s="108">
        <f>(IF(D12&lt;='Eingabeblatt Neubau'!$E$54,'Berechnung (Neubau)'!D57*'Berechnung (Neubau)'!C53,(D57+'Eingabeblatt Neubau'!$E$50)*'Eingabeblatt Neubau'!$E$49))-D59</f>
        <v>0</v>
      </c>
      <c r="E55" s="108">
        <f>(IF(E12&lt;='Eingabeblatt Neubau'!$E$54,'Berechnung (Neubau)'!E57*'Berechnung (Neubau)'!D53,(E57+'Eingabeblatt Neubau'!$E$50)*'Eingabeblatt Neubau'!$E$49))-E59</f>
        <v>0</v>
      </c>
      <c r="F55" s="108">
        <f>(IF(F12&lt;='Eingabeblatt Neubau'!$E$54,'Berechnung (Neubau)'!F57*'Berechnung (Neubau)'!E53,(F57+'Eingabeblatt Neubau'!$E$50)*'Eingabeblatt Neubau'!$E$49))-F59</f>
        <v>0</v>
      </c>
      <c r="G55" s="108">
        <f>(IF(G12&lt;='Eingabeblatt Neubau'!$E$54,'Berechnung (Neubau)'!G57*'Berechnung (Neubau)'!F53,(G57+'Eingabeblatt Neubau'!$E$50)*'Eingabeblatt Neubau'!$E$49))-G59</f>
        <v>0</v>
      </c>
      <c r="H55" s="108">
        <f>(IF(H12&lt;='Eingabeblatt Neubau'!$E$54,'Berechnung (Neubau)'!H57*'Berechnung (Neubau)'!G53,(H57+'Eingabeblatt Neubau'!$E$50)*'Eingabeblatt Neubau'!$E$49))-H59</f>
        <v>0</v>
      </c>
      <c r="I55" s="108">
        <f>(IF(I12&lt;='Eingabeblatt Neubau'!$E$54,'Berechnung (Neubau)'!I57*'Berechnung (Neubau)'!H53,(I57+'Eingabeblatt Neubau'!$E$50)*'Eingabeblatt Neubau'!$E$49))-I59</f>
        <v>0</v>
      </c>
      <c r="J55" s="108">
        <f>(IF(J12&lt;='Eingabeblatt Neubau'!$E$54,'Berechnung (Neubau)'!J57*'Berechnung (Neubau)'!I53,(J57+'Eingabeblatt Neubau'!$E$50)*'Eingabeblatt Neubau'!$E$49))-J59</f>
        <v>0</v>
      </c>
      <c r="K55" s="108">
        <f>(IF(K12&lt;='Eingabeblatt Neubau'!$E$54,'Berechnung (Neubau)'!K57*'Berechnung (Neubau)'!J53,(K57+'Eingabeblatt Neubau'!$E$50)*'Eingabeblatt Neubau'!$E$49))-K59</f>
        <v>0</v>
      </c>
      <c r="L55" s="108">
        <f>(IF(L12&lt;='Eingabeblatt Neubau'!$E$54,'Berechnung (Neubau)'!L57*'Berechnung (Neubau)'!K53,(L57+'Eingabeblatt Neubau'!$E$50)*'Eingabeblatt Neubau'!$E$49))-L59</f>
        <v>0</v>
      </c>
      <c r="M55" s="108">
        <f>(IF(M12&lt;='Eingabeblatt Neubau'!$E$54,'Berechnung (Neubau)'!M57*'Berechnung (Neubau)'!L53,(M57+'Eingabeblatt Neubau'!$E$50)*'Eingabeblatt Neubau'!$E$49))-M59</f>
        <v>0</v>
      </c>
      <c r="N55" s="108">
        <f>(IF(N12&lt;='Eingabeblatt Neubau'!$E$54,'Berechnung (Neubau)'!N57*'Berechnung (Neubau)'!M53,(N57+'Eingabeblatt Neubau'!$E$50)*'Eingabeblatt Neubau'!$E$49))-N59</f>
        <v>0</v>
      </c>
      <c r="O55" s="108">
        <f>(IF(O12&lt;='Eingabeblatt Neubau'!$E$54,'Berechnung (Neubau)'!O57*'Berechnung (Neubau)'!N53,(O57+'Eingabeblatt Neubau'!$E$50)*'Eingabeblatt Neubau'!$E$49))-O59</f>
        <v>0</v>
      </c>
      <c r="P55" s="108">
        <f>(IF(P12&lt;='Eingabeblatt Neubau'!$E$54,'Berechnung (Neubau)'!P57*'Berechnung (Neubau)'!O53,(P57+'Eingabeblatt Neubau'!$E$50)*'Eingabeblatt Neubau'!$E$49))-P59</f>
        <v>0</v>
      </c>
      <c r="Q55" s="108">
        <f>(IF(Q12&lt;='Eingabeblatt Neubau'!$E$54,'Berechnung (Neubau)'!Q57*'Berechnung (Neubau)'!P53,(Q57+'Eingabeblatt Neubau'!$E$50)*'Eingabeblatt Neubau'!$E$49))-Q59</f>
        <v>0</v>
      </c>
      <c r="R55" s="108">
        <f>(IF(R12&lt;='Eingabeblatt Neubau'!$E$54,'Berechnung (Neubau)'!R57*'Berechnung (Neubau)'!Q53,(R57+'Eingabeblatt Neubau'!$E$50)*'Eingabeblatt Neubau'!$E$49))-R59</f>
        <v>0</v>
      </c>
      <c r="S55" s="108">
        <f>(IF(S12&lt;='Eingabeblatt Neubau'!$E$54,'Berechnung (Neubau)'!S57*'Berechnung (Neubau)'!R53,(S57+'Eingabeblatt Neubau'!$E$50)*'Eingabeblatt Neubau'!$E$49))-S59</f>
        <v>0</v>
      </c>
      <c r="T55" s="108">
        <f>(IF(T12&lt;='Eingabeblatt Neubau'!$E$54,'Berechnung (Neubau)'!T57*'Berechnung (Neubau)'!S53,(T57+'Eingabeblatt Neubau'!$E$50)*'Eingabeblatt Neubau'!$E$49))-T59</f>
        <v>0</v>
      </c>
      <c r="U55" s="108">
        <f>(IF(U12&lt;='Eingabeblatt Neubau'!$E$54,'Berechnung (Neubau)'!U57*'Berechnung (Neubau)'!T53,(U57+'Eingabeblatt Neubau'!$E$50)*'Eingabeblatt Neubau'!$E$49))-U59</f>
        <v>0</v>
      </c>
      <c r="V55" s="108">
        <f>(IF(V12&lt;='Eingabeblatt Neubau'!$E$54,'Berechnung (Neubau)'!V57*'Berechnung (Neubau)'!U53,(V57+'Eingabeblatt Neubau'!$E$50)*'Eingabeblatt Neubau'!$E$49))-V59</f>
        <v>0</v>
      </c>
      <c r="W55" s="108">
        <f>(IF(W12&lt;='Eingabeblatt Neubau'!$E$54,'Berechnung (Neubau)'!W57*'Berechnung (Neubau)'!V53,(W57+'Eingabeblatt Neubau'!$E$50)*'Eingabeblatt Neubau'!$E$49))-W59</f>
        <v>0</v>
      </c>
      <c r="X55" s="108">
        <f>(IF(X12&lt;='Eingabeblatt Neubau'!$E$54,'Berechnung (Neubau)'!X57*'Berechnung (Neubau)'!W53,(X57+'Eingabeblatt Neubau'!$E$50)*'Eingabeblatt Neubau'!$E$49))-X59</f>
        <v>0</v>
      </c>
      <c r="Y55" s="108">
        <f>(IF(Y12&lt;='Eingabeblatt Neubau'!$E$54,'Berechnung (Neubau)'!Y57*'Berechnung (Neubau)'!X53,(Y57+'Eingabeblatt Neubau'!$E$50)*'Eingabeblatt Neubau'!$E$49))-Y59</f>
        <v>0</v>
      </c>
      <c r="Z55" s="108">
        <f>(IF(Z12&lt;='Eingabeblatt Neubau'!$E$54,'Berechnung (Neubau)'!Z57*'Berechnung (Neubau)'!Y53,(Z57+'Eingabeblatt Neubau'!$E$50)*'Eingabeblatt Neubau'!$E$49))-Z59</f>
        <v>0</v>
      </c>
      <c r="AA55" s="108">
        <f>(IF(AA12&lt;='Eingabeblatt Neubau'!$E$54,'Berechnung (Neubau)'!AA57*'Berechnung (Neubau)'!Z53,(AA57+'Eingabeblatt Neubau'!$E$50)*'Eingabeblatt Neubau'!$E$49))-AA59</f>
        <v>0</v>
      </c>
      <c r="AB55" s="108">
        <f>(IF(AB12&lt;='Eingabeblatt Neubau'!$E$54,'Berechnung (Neubau)'!AB57*'Berechnung (Neubau)'!AA53,(AB57+'Eingabeblatt Neubau'!$E$50)*'Eingabeblatt Neubau'!$E$49))-AB59</f>
        <v>0</v>
      </c>
      <c r="AC55" s="108">
        <f>(IF(AC12&lt;='Eingabeblatt Neubau'!$E$54,'Berechnung (Neubau)'!AC57*'Berechnung (Neubau)'!AB53,(AC57+'Eingabeblatt Neubau'!$E$50)*'Eingabeblatt Neubau'!$E$49))-AC59</f>
        <v>0</v>
      </c>
      <c r="AD55" s="108">
        <f>(IF(AD12&lt;='Eingabeblatt Neubau'!$E$54,'Berechnung (Neubau)'!AD57*'Berechnung (Neubau)'!AC53,(AD57+'Eingabeblatt Neubau'!$E$50)*'Eingabeblatt Neubau'!$E$49))-AD59</f>
        <v>0</v>
      </c>
      <c r="AE55" s="108">
        <f>(IF(AE12&lt;='Eingabeblatt Neubau'!$E$54,'Berechnung (Neubau)'!AE57*'Berechnung (Neubau)'!AD53,(AE57+'Eingabeblatt Neubau'!$E$50)*'Eingabeblatt Neubau'!$E$49))-AE59</f>
        <v>0</v>
      </c>
      <c r="AF55" s="108">
        <f>(IF(AF12&lt;='Eingabeblatt Neubau'!$E$54,'Berechnung (Neubau)'!AF57*'Berechnung (Neubau)'!AE53,(AF57+'Eingabeblatt Neubau'!$E$50)*'Eingabeblatt Neubau'!$E$49))-AF59</f>
        <v>0</v>
      </c>
      <c r="AG55" s="108">
        <f>(IF(AG12&lt;='Eingabeblatt Neubau'!$E$54,'Berechnung (Neubau)'!AG57*'Berechnung (Neubau)'!AF53,(AG57+'Eingabeblatt Neubau'!$E$50)*'Eingabeblatt Neubau'!$E$49))-AG59</f>
        <v>0</v>
      </c>
      <c r="AH55" s="108">
        <f>(IF(AH12&lt;='Eingabeblatt Neubau'!$E$54,'Berechnung (Neubau)'!AH57*'Berechnung (Neubau)'!AG53,(AH57+'Eingabeblatt Neubau'!$E$50)*'Eingabeblatt Neubau'!$E$49))-AH59</f>
        <v>0</v>
      </c>
      <c r="AI55" s="108">
        <f>(IF(AI12&lt;='Eingabeblatt Neubau'!$E$54,'Berechnung (Neubau)'!AI57*'Berechnung (Neubau)'!AH53,(AI57+'Eingabeblatt Neubau'!$E$50)*'Eingabeblatt Neubau'!$E$49))-AI59</f>
        <v>0</v>
      </c>
      <c r="AJ55" s="108">
        <f>(IF(AJ12&lt;='Eingabeblatt Neubau'!$E$54,'Berechnung (Neubau)'!AJ57*'Berechnung (Neubau)'!AI53,(AJ57+'Eingabeblatt Neubau'!$E$50)*'Eingabeblatt Neubau'!$E$49))-AJ59</f>
        <v>0</v>
      </c>
      <c r="AK55" s="108">
        <f>(IF(AK12&lt;='Eingabeblatt Neubau'!$E$54,'Berechnung (Neubau)'!AK57*'Berechnung (Neubau)'!AJ53,(AK57+'Eingabeblatt Neubau'!$E$50)*'Eingabeblatt Neubau'!$E$49))-AK59</f>
        <v>0</v>
      </c>
      <c r="AL55" s="108">
        <f>(IF(AL12&lt;='Eingabeblatt Neubau'!$E$54,'Berechnung (Neubau)'!AL57*'Berechnung (Neubau)'!AK53,(AL57+'Eingabeblatt Neubau'!$E$50)*'Eingabeblatt Neubau'!$E$49))-AL59</f>
        <v>0</v>
      </c>
      <c r="AM55" s="108">
        <f>(IF(AM12&lt;='Eingabeblatt Neubau'!$E$54,'Berechnung (Neubau)'!AM57*'Berechnung (Neubau)'!AL53,(AM57+'Eingabeblatt Neubau'!$E$50)*'Eingabeblatt Neubau'!$E$49))-AM59</f>
        <v>0</v>
      </c>
      <c r="AN55" s="108">
        <f>(IF(AN12&lt;='Eingabeblatt Neubau'!$E$54,'Berechnung (Neubau)'!AN57*'Berechnung (Neubau)'!AM53,(AN57+'Eingabeblatt Neubau'!$E$50)*'Eingabeblatt Neubau'!$E$49))-AN59</f>
        <v>0</v>
      </c>
      <c r="AO55" s="108">
        <f>(IF(AO12&lt;='Eingabeblatt Neubau'!$E$54,'Berechnung (Neubau)'!AO57*'Berechnung (Neubau)'!AN53,(AO57+'Eingabeblatt Neubau'!$E$50)*'Eingabeblatt Neubau'!$E$49))-AO59</f>
        <v>0</v>
      </c>
      <c r="AP55" s="108">
        <f>(IF(AP12&lt;='Eingabeblatt Neubau'!$E$54,'Berechnung (Neubau)'!AP57*'Berechnung (Neubau)'!AO53,(AP57+'Eingabeblatt Neubau'!$E$50)*'Eingabeblatt Neubau'!$E$49))-AP59</f>
        <v>0</v>
      </c>
      <c r="AQ55" s="108">
        <f>(IF(AQ12&lt;='Eingabeblatt Neubau'!$E$54,'Berechnung (Neubau)'!AQ57*'Berechnung (Neubau)'!AP53,(AQ57+'Eingabeblatt Neubau'!$E$50)*'Eingabeblatt Neubau'!$E$49))-AQ59</f>
        <v>0</v>
      </c>
    </row>
    <row r="56" spans="1:43" s="24" customFormat="1" outlineLevel="1">
      <c r="A56" s="100"/>
      <c r="B56" s="104" t="s">
        <v>59</v>
      </c>
      <c r="C56" s="107"/>
      <c r="D56" s="108">
        <f>IF(C53&lt;=0,D53,C53-D53)</f>
        <v>0</v>
      </c>
      <c r="E56" s="108">
        <f t="shared" ref="E56:AQ56" si="29">IF(D53&lt;=0,E53,D53-E53)</f>
        <v>0</v>
      </c>
      <c r="F56" s="108">
        <f t="shared" si="29"/>
        <v>0</v>
      </c>
      <c r="G56" s="108">
        <f t="shared" si="29"/>
        <v>0</v>
      </c>
      <c r="H56" s="108">
        <f t="shared" si="29"/>
        <v>0</v>
      </c>
      <c r="I56" s="108">
        <f t="shared" si="29"/>
        <v>0</v>
      </c>
      <c r="J56" s="108">
        <f t="shared" si="29"/>
        <v>0</v>
      </c>
      <c r="K56" s="108">
        <f t="shared" si="29"/>
        <v>0</v>
      </c>
      <c r="L56" s="108">
        <f t="shared" si="29"/>
        <v>0</v>
      </c>
      <c r="M56" s="108">
        <f t="shared" si="29"/>
        <v>0</v>
      </c>
      <c r="N56" s="108">
        <f t="shared" si="29"/>
        <v>0</v>
      </c>
      <c r="O56" s="108">
        <f t="shared" si="29"/>
        <v>0</v>
      </c>
      <c r="P56" s="108">
        <f t="shared" si="29"/>
        <v>0</v>
      </c>
      <c r="Q56" s="108">
        <f t="shared" si="29"/>
        <v>0</v>
      </c>
      <c r="R56" s="108">
        <f t="shared" si="29"/>
        <v>0</v>
      </c>
      <c r="S56" s="108">
        <f t="shared" si="29"/>
        <v>0</v>
      </c>
      <c r="T56" s="108">
        <f t="shared" si="29"/>
        <v>0</v>
      </c>
      <c r="U56" s="108">
        <f t="shared" si="29"/>
        <v>0</v>
      </c>
      <c r="V56" s="108">
        <f t="shared" si="29"/>
        <v>0</v>
      </c>
      <c r="W56" s="108">
        <f t="shared" si="29"/>
        <v>0</v>
      </c>
      <c r="X56" s="108">
        <f t="shared" si="29"/>
        <v>0</v>
      </c>
      <c r="Y56" s="108">
        <f t="shared" si="29"/>
        <v>0</v>
      </c>
      <c r="Z56" s="108">
        <f t="shared" si="29"/>
        <v>0</v>
      </c>
      <c r="AA56" s="108">
        <f t="shared" si="29"/>
        <v>0</v>
      </c>
      <c r="AB56" s="108">
        <f t="shared" si="29"/>
        <v>0</v>
      </c>
      <c r="AC56" s="108">
        <f t="shared" si="29"/>
        <v>0</v>
      </c>
      <c r="AD56" s="108">
        <f t="shared" si="29"/>
        <v>0</v>
      </c>
      <c r="AE56" s="108">
        <f t="shared" si="29"/>
        <v>0</v>
      </c>
      <c r="AF56" s="108">
        <f t="shared" si="29"/>
        <v>0</v>
      </c>
      <c r="AG56" s="108">
        <f t="shared" si="29"/>
        <v>0</v>
      </c>
      <c r="AH56" s="108">
        <f t="shared" si="29"/>
        <v>0</v>
      </c>
      <c r="AI56" s="108">
        <f t="shared" si="29"/>
        <v>0</v>
      </c>
      <c r="AJ56" s="108">
        <f t="shared" si="29"/>
        <v>0</v>
      </c>
      <c r="AK56" s="108">
        <f t="shared" si="29"/>
        <v>0</v>
      </c>
      <c r="AL56" s="108">
        <f t="shared" si="29"/>
        <v>0</v>
      </c>
      <c r="AM56" s="108">
        <f t="shared" si="29"/>
        <v>0</v>
      </c>
      <c r="AN56" s="108">
        <f t="shared" si="29"/>
        <v>0</v>
      </c>
      <c r="AO56" s="108">
        <f t="shared" si="29"/>
        <v>0</v>
      </c>
      <c r="AP56" s="108">
        <f t="shared" si="29"/>
        <v>0</v>
      </c>
      <c r="AQ56" s="108">
        <f t="shared" si="29"/>
        <v>0</v>
      </c>
    </row>
    <row r="57" spans="1:43" s="24" customFormat="1" outlineLevel="1">
      <c r="A57" s="100"/>
      <c r="B57" s="104" t="s">
        <v>60</v>
      </c>
      <c r="C57" s="107"/>
      <c r="D57" s="109">
        <f>IF(D12&lt;='Eingabeblatt Neubau'!$E$52,'Eingabeblatt Neubau'!$E$51,'Eingabeblatt Neubau'!$E$53)</f>
        <v>6.2089999999999999E-2</v>
      </c>
      <c r="E57" s="109">
        <f>IF(E12&lt;='Eingabeblatt Neubau'!$E$52,'Eingabeblatt Neubau'!$E$51,'Eingabeblatt Neubau'!$E$53)</f>
        <v>6.2089999999999999E-2</v>
      </c>
      <c r="F57" s="109">
        <f>IF(F12&lt;='Eingabeblatt Neubau'!$E$52,'Eingabeblatt Neubau'!$E$51,'Eingabeblatt Neubau'!$E$53)</f>
        <v>6.2089999999999999E-2</v>
      </c>
      <c r="G57" s="109">
        <f>IF(G12&lt;='Eingabeblatt Neubau'!$E$52,'Eingabeblatt Neubau'!$E$51,'Eingabeblatt Neubau'!$E$53)</f>
        <v>6.2089999999999999E-2</v>
      </c>
      <c r="H57" s="109">
        <f>IF(H12&lt;='Eingabeblatt Neubau'!$E$52,'Eingabeblatt Neubau'!$E$51,'Eingabeblatt Neubau'!$E$53)</f>
        <v>6.2089999999999999E-2</v>
      </c>
      <c r="I57" s="109">
        <f>IF(I12&lt;='Eingabeblatt Neubau'!$E$52,'Eingabeblatt Neubau'!$E$51,'Eingabeblatt Neubau'!$E$53)</f>
        <v>6.2089999999999999E-2</v>
      </c>
      <c r="J57" s="109">
        <f>IF(J12&lt;='Eingabeblatt Neubau'!$E$52,'Eingabeblatt Neubau'!$E$51,'Eingabeblatt Neubau'!$E$53)</f>
        <v>6.2089999999999999E-2</v>
      </c>
      <c r="K57" s="109">
        <f>IF(K12&lt;='Eingabeblatt Neubau'!$E$52,'Eingabeblatt Neubau'!$E$51,'Eingabeblatt Neubau'!$E$53)</f>
        <v>6.2089999999999999E-2</v>
      </c>
      <c r="L57" s="109">
        <f>IF(L12&lt;='Eingabeblatt Neubau'!$E$52,'Eingabeblatt Neubau'!$E$51,'Eingabeblatt Neubau'!$E$53)</f>
        <v>6.2089999999999999E-2</v>
      </c>
      <c r="M57" s="109">
        <f>IF(M12&lt;='Eingabeblatt Neubau'!$E$52,'Eingabeblatt Neubau'!$E$51,'Eingabeblatt Neubau'!$E$53)</f>
        <v>6.2089999999999999E-2</v>
      </c>
      <c r="N57" s="109">
        <f>IF(N12&lt;='Eingabeblatt Neubau'!$E$52,'Eingabeblatt Neubau'!$E$51,'Eingabeblatt Neubau'!$E$53)</f>
        <v>6.2089999999999999E-2</v>
      </c>
      <c r="O57" s="109">
        <f>IF(O12&lt;='Eingabeblatt Neubau'!$E$52,'Eingabeblatt Neubau'!$E$51,'Eingabeblatt Neubau'!$E$53)</f>
        <v>6.2089999999999999E-2</v>
      </c>
      <c r="P57" s="109">
        <f>IF(P12&lt;='Eingabeblatt Neubau'!$E$52,'Eingabeblatt Neubau'!$E$51,'Eingabeblatt Neubau'!$E$53)</f>
        <v>6.2089999999999999E-2</v>
      </c>
      <c r="Q57" s="109">
        <f>IF(Q12&lt;='Eingabeblatt Neubau'!$E$52,'Eingabeblatt Neubau'!$E$51,'Eingabeblatt Neubau'!$E$53)</f>
        <v>6.2089999999999999E-2</v>
      </c>
      <c r="R57" s="109">
        <f>IF(R12&lt;='Eingabeblatt Neubau'!$E$52,'Eingabeblatt Neubau'!$E$51,'Eingabeblatt Neubau'!$E$53)</f>
        <v>6.2089999999999999E-2</v>
      </c>
      <c r="S57" s="109">
        <f>IF(S12&lt;='Eingabeblatt Neubau'!$E$52,'Eingabeblatt Neubau'!$E$51,'Eingabeblatt Neubau'!$E$53)</f>
        <v>6.2089999999999999E-2</v>
      </c>
      <c r="T57" s="109">
        <f>IF(T12&lt;='Eingabeblatt Neubau'!$E$52,'Eingabeblatt Neubau'!$E$51,'Eingabeblatt Neubau'!$E$53)</f>
        <v>6.2089999999999999E-2</v>
      </c>
      <c r="U57" s="109">
        <f>IF(U12&lt;='Eingabeblatt Neubau'!$E$52,'Eingabeblatt Neubau'!$E$51,'Eingabeblatt Neubau'!$E$53)</f>
        <v>6.2089999999999999E-2</v>
      </c>
      <c r="V57" s="109">
        <f>IF(V12&lt;='Eingabeblatt Neubau'!$E$52,'Eingabeblatt Neubau'!$E$51,'Eingabeblatt Neubau'!$E$53)</f>
        <v>6.2089999999999999E-2</v>
      </c>
      <c r="W57" s="109">
        <f>IF(W12&lt;='Eingabeblatt Neubau'!$E$52,'Eingabeblatt Neubau'!$E$51,'Eingabeblatt Neubau'!$E$53)</f>
        <v>6.2089999999999999E-2</v>
      </c>
      <c r="X57" s="109">
        <f>IF(X12&lt;='Eingabeblatt Neubau'!$E$52,'Eingabeblatt Neubau'!$E$51,'Eingabeblatt Neubau'!$E$53)</f>
        <v>6.2089999999999999E-2</v>
      </c>
      <c r="Y57" s="109">
        <f>IF(Y12&lt;='Eingabeblatt Neubau'!$E$52,'Eingabeblatt Neubau'!$E$51,'Eingabeblatt Neubau'!$E$53)</f>
        <v>6.2089999999999999E-2</v>
      </c>
      <c r="Z57" s="109">
        <f>IF(Z12&lt;='Eingabeblatt Neubau'!$E$52,'Eingabeblatt Neubau'!$E$51,'Eingabeblatt Neubau'!$E$53)</f>
        <v>6.2089999999999999E-2</v>
      </c>
      <c r="AA57" s="109">
        <f>IF(AA12&lt;='Eingabeblatt Neubau'!$E$52,'Eingabeblatt Neubau'!$E$51,'Eingabeblatt Neubau'!$E$53)</f>
        <v>6.2089999999999999E-2</v>
      </c>
      <c r="AB57" s="109">
        <f>IF(AB12&lt;='Eingabeblatt Neubau'!$E$52,'Eingabeblatt Neubau'!$E$51,'Eingabeblatt Neubau'!$E$53)</f>
        <v>6.2089999999999999E-2</v>
      </c>
      <c r="AC57" s="109">
        <f>IF(AC12&lt;='Eingabeblatt Neubau'!$E$52,'Eingabeblatt Neubau'!$E$51,'Eingabeblatt Neubau'!$E$53)</f>
        <v>6.2089999999999999E-2</v>
      </c>
      <c r="AD57" s="109">
        <f>IF(AD12&lt;='Eingabeblatt Neubau'!$E$52,'Eingabeblatt Neubau'!$E$51,'Eingabeblatt Neubau'!$E$53)</f>
        <v>6.2089999999999999E-2</v>
      </c>
      <c r="AE57" s="109">
        <f>IF(AE12&lt;='Eingabeblatt Neubau'!$E$52,'Eingabeblatt Neubau'!$E$51,'Eingabeblatt Neubau'!$E$53)</f>
        <v>6.2089999999999999E-2</v>
      </c>
      <c r="AF57" s="109">
        <f>IF(AF12&lt;='Eingabeblatt Neubau'!$E$52,'Eingabeblatt Neubau'!$E$51,'Eingabeblatt Neubau'!$E$53)</f>
        <v>6.2089999999999999E-2</v>
      </c>
      <c r="AG57" s="109">
        <f>IF(AG12&lt;='Eingabeblatt Neubau'!$E$52,'Eingabeblatt Neubau'!$E$51,'Eingabeblatt Neubau'!$E$53)</f>
        <v>6.2089999999999999E-2</v>
      </c>
      <c r="AH57" s="109">
        <f>IF(AH12&lt;='Eingabeblatt Neubau'!$E$52,'Eingabeblatt Neubau'!$E$51,'Eingabeblatt Neubau'!$E$53)</f>
        <v>6.2089999999999999E-2</v>
      </c>
      <c r="AI57" s="109">
        <f>IF(AI12&lt;='Eingabeblatt Neubau'!$E$52,'Eingabeblatt Neubau'!$E$51,'Eingabeblatt Neubau'!$E$53)</f>
        <v>6.2089999999999999E-2</v>
      </c>
      <c r="AJ57" s="109">
        <f>IF(AJ12&lt;='Eingabeblatt Neubau'!$E$52,'Eingabeblatt Neubau'!$E$51,'Eingabeblatt Neubau'!$E$53)</f>
        <v>6.2089999999999999E-2</v>
      </c>
      <c r="AK57" s="109">
        <f>IF(AK12&lt;='Eingabeblatt Neubau'!$E$52,'Eingabeblatt Neubau'!$E$51,'Eingabeblatt Neubau'!$E$53)</f>
        <v>6.2089999999999999E-2</v>
      </c>
      <c r="AL57" s="109">
        <f>IF(AL12&lt;='Eingabeblatt Neubau'!$E$52,'Eingabeblatt Neubau'!$E$51,'Eingabeblatt Neubau'!$E$53)</f>
        <v>6.2089999999999999E-2</v>
      </c>
      <c r="AM57" s="109">
        <f>IF(AM12&lt;='Eingabeblatt Neubau'!$E$52,'Eingabeblatt Neubau'!$E$51,'Eingabeblatt Neubau'!$E$53)</f>
        <v>6.2089999999999999E-2</v>
      </c>
      <c r="AN57" s="109">
        <f>IF(AN12&lt;='Eingabeblatt Neubau'!$E$52,'Eingabeblatt Neubau'!$E$51,'Eingabeblatt Neubau'!$E$53)</f>
        <v>6.2089999999999999E-2</v>
      </c>
      <c r="AO57" s="109">
        <f>IF(AO12&lt;='Eingabeblatt Neubau'!$E$52,'Eingabeblatt Neubau'!$E$51,'Eingabeblatt Neubau'!$E$53)</f>
        <v>6.2089999999999999E-2</v>
      </c>
      <c r="AP57" s="109">
        <f>IF(AP12&lt;='Eingabeblatt Neubau'!$E$52,'Eingabeblatt Neubau'!$E$51,'Eingabeblatt Neubau'!$E$53)</f>
        <v>6.2089999999999999E-2</v>
      </c>
      <c r="AQ57" s="109">
        <f>IF(AQ12&lt;='Eingabeblatt Neubau'!$E$52,'Eingabeblatt Neubau'!$E$51,'Eingabeblatt Neubau'!$E$53)</f>
        <v>6.2089999999999999E-2</v>
      </c>
    </row>
    <row r="58" spans="1:43" s="24" customFormat="1" outlineLevel="1">
      <c r="A58" s="100"/>
      <c r="B58" s="104" t="s">
        <v>61</v>
      </c>
      <c r="C58" s="107"/>
      <c r="D58" s="109" t="str">
        <f>IF(D59&gt;0,D57,"0")</f>
        <v>0</v>
      </c>
      <c r="E58" s="109" t="str">
        <f t="shared" ref="E58:AQ58" si="30">IF(E59&gt;0,E57,"0")</f>
        <v>0</v>
      </c>
      <c r="F58" s="109" t="str">
        <f t="shared" si="30"/>
        <v>0</v>
      </c>
      <c r="G58" s="109" t="str">
        <f t="shared" si="30"/>
        <v>0</v>
      </c>
      <c r="H58" s="109" t="str">
        <f t="shared" si="30"/>
        <v>0</v>
      </c>
      <c r="I58" s="109" t="str">
        <f t="shared" si="30"/>
        <v>0</v>
      </c>
      <c r="J58" s="109" t="str">
        <f t="shared" si="30"/>
        <v>0</v>
      </c>
      <c r="K58" s="109" t="str">
        <f t="shared" si="30"/>
        <v>0</v>
      </c>
      <c r="L58" s="109" t="str">
        <f t="shared" si="30"/>
        <v>0</v>
      </c>
      <c r="M58" s="109" t="str">
        <f t="shared" si="30"/>
        <v>0</v>
      </c>
      <c r="N58" s="109" t="str">
        <f t="shared" si="30"/>
        <v>0</v>
      </c>
      <c r="O58" s="109" t="str">
        <f t="shared" si="30"/>
        <v>0</v>
      </c>
      <c r="P58" s="109" t="str">
        <f t="shared" si="30"/>
        <v>0</v>
      </c>
      <c r="Q58" s="109" t="str">
        <f t="shared" si="30"/>
        <v>0</v>
      </c>
      <c r="R58" s="109" t="str">
        <f t="shared" si="30"/>
        <v>0</v>
      </c>
      <c r="S58" s="109" t="str">
        <f t="shared" si="30"/>
        <v>0</v>
      </c>
      <c r="T58" s="109" t="str">
        <f t="shared" si="30"/>
        <v>0</v>
      </c>
      <c r="U58" s="109" t="str">
        <f t="shared" si="30"/>
        <v>0</v>
      </c>
      <c r="V58" s="109" t="str">
        <f t="shared" si="30"/>
        <v>0</v>
      </c>
      <c r="W58" s="109" t="str">
        <f t="shared" si="30"/>
        <v>0</v>
      </c>
      <c r="X58" s="109" t="str">
        <f t="shared" si="30"/>
        <v>0</v>
      </c>
      <c r="Y58" s="109" t="str">
        <f t="shared" si="30"/>
        <v>0</v>
      </c>
      <c r="Z58" s="109" t="str">
        <f t="shared" si="30"/>
        <v>0</v>
      </c>
      <c r="AA58" s="109" t="str">
        <f t="shared" si="30"/>
        <v>0</v>
      </c>
      <c r="AB58" s="109" t="str">
        <f t="shared" si="30"/>
        <v>0</v>
      </c>
      <c r="AC58" s="109" t="str">
        <f t="shared" si="30"/>
        <v>0</v>
      </c>
      <c r="AD58" s="109" t="str">
        <f t="shared" si="30"/>
        <v>0</v>
      </c>
      <c r="AE58" s="109" t="str">
        <f t="shared" si="30"/>
        <v>0</v>
      </c>
      <c r="AF58" s="109" t="str">
        <f t="shared" si="30"/>
        <v>0</v>
      </c>
      <c r="AG58" s="109" t="str">
        <f t="shared" si="30"/>
        <v>0</v>
      </c>
      <c r="AH58" s="109" t="str">
        <f t="shared" si="30"/>
        <v>0</v>
      </c>
      <c r="AI58" s="109" t="str">
        <f t="shared" si="30"/>
        <v>0</v>
      </c>
      <c r="AJ58" s="109" t="str">
        <f t="shared" si="30"/>
        <v>0</v>
      </c>
      <c r="AK58" s="109" t="str">
        <f t="shared" si="30"/>
        <v>0</v>
      </c>
      <c r="AL58" s="109" t="str">
        <f t="shared" si="30"/>
        <v>0</v>
      </c>
      <c r="AM58" s="109" t="str">
        <f t="shared" si="30"/>
        <v>0</v>
      </c>
      <c r="AN58" s="109" t="str">
        <f t="shared" si="30"/>
        <v>0</v>
      </c>
      <c r="AO58" s="109" t="str">
        <f t="shared" si="30"/>
        <v>0</v>
      </c>
      <c r="AP58" s="109" t="str">
        <f t="shared" si="30"/>
        <v>0</v>
      </c>
      <c r="AQ58" s="109" t="str">
        <f t="shared" si="30"/>
        <v>0</v>
      </c>
    </row>
    <row r="59" spans="1:43" s="24" customFormat="1" ht="13.5" outlineLevel="1" thickBot="1">
      <c r="A59" s="100"/>
      <c r="B59" s="110" t="s">
        <v>62</v>
      </c>
      <c r="C59" s="111"/>
      <c r="D59" s="112">
        <f>(D57*C53)</f>
        <v>0</v>
      </c>
      <c r="E59" s="112">
        <f t="shared" ref="E59:AQ59" si="31">(E57*D53)</f>
        <v>0</v>
      </c>
      <c r="F59" s="112">
        <f t="shared" si="31"/>
        <v>0</v>
      </c>
      <c r="G59" s="112">
        <f t="shared" si="31"/>
        <v>0</v>
      </c>
      <c r="H59" s="112">
        <f t="shared" si="31"/>
        <v>0</v>
      </c>
      <c r="I59" s="112">
        <f t="shared" si="31"/>
        <v>0</v>
      </c>
      <c r="J59" s="112">
        <f t="shared" si="31"/>
        <v>0</v>
      </c>
      <c r="K59" s="112">
        <f t="shared" si="31"/>
        <v>0</v>
      </c>
      <c r="L59" s="112">
        <f t="shared" si="31"/>
        <v>0</v>
      </c>
      <c r="M59" s="112">
        <f t="shared" si="31"/>
        <v>0</v>
      </c>
      <c r="N59" s="112">
        <f t="shared" si="31"/>
        <v>0</v>
      </c>
      <c r="O59" s="112">
        <f t="shared" si="31"/>
        <v>0</v>
      </c>
      <c r="P59" s="112">
        <f t="shared" si="31"/>
        <v>0</v>
      </c>
      <c r="Q59" s="112">
        <f t="shared" si="31"/>
        <v>0</v>
      </c>
      <c r="R59" s="112">
        <f t="shared" si="31"/>
        <v>0</v>
      </c>
      <c r="S59" s="112">
        <f t="shared" si="31"/>
        <v>0</v>
      </c>
      <c r="T59" s="112">
        <f t="shared" si="31"/>
        <v>0</v>
      </c>
      <c r="U59" s="112">
        <f t="shared" si="31"/>
        <v>0</v>
      </c>
      <c r="V59" s="112">
        <f t="shared" si="31"/>
        <v>0</v>
      </c>
      <c r="W59" s="112">
        <f t="shared" si="31"/>
        <v>0</v>
      </c>
      <c r="X59" s="112">
        <f t="shared" si="31"/>
        <v>0</v>
      </c>
      <c r="Y59" s="112">
        <f t="shared" si="31"/>
        <v>0</v>
      </c>
      <c r="Z59" s="112">
        <f t="shared" si="31"/>
        <v>0</v>
      </c>
      <c r="AA59" s="112">
        <f t="shared" si="31"/>
        <v>0</v>
      </c>
      <c r="AB59" s="112">
        <f t="shared" si="31"/>
        <v>0</v>
      </c>
      <c r="AC59" s="112">
        <f t="shared" si="31"/>
        <v>0</v>
      </c>
      <c r="AD59" s="112">
        <f t="shared" si="31"/>
        <v>0</v>
      </c>
      <c r="AE59" s="112">
        <f t="shared" si="31"/>
        <v>0</v>
      </c>
      <c r="AF59" s="112">
        <f t="shared" si="31"/>
        <v>0</v>
      </c>
      <c r="AG59" s="112">
        <f t="shared" si="31"/>
        <v>0</v>
      </c>
      <c r="AH59" s="112">
        <f t="shared" si="31"/>
        <v>0</v>
      </c>
      <c r="AI59" s="112">
        <f t="shared" si="31"/>
        <v>0</v>
      </c>
      <c r="AJ59" s="112">
        <f t="shared" si="31"/>
        <v>0</v>
      </c>
      <c r="AK59" s="112">
        <f t="shared" si="31"/>
        <v>0</v>
      </c>
      <c r="AL59" s="112">
        <f t="shared" si="31"/>
        <v>0</v>
      </c>
      <c r="AM59" s="112">
        <f t="shared" si="31"/>
        <v>0</v>
      </c>
      <c r="AN59" s="112">
        <f t="shared" si="31"/>
        <v>0</v>
      </c>
      <c r="AO59" s="112">
        <f t="shared" si="31"/>
        <v>0</v>
      </c>
      <c r="AP59" s="112">
        <f t="shared" si="31"/>
        <v>0</v>
      </c>
      <c r="AQ59" s="112">
        <f t="shared" si="31"/>
        <v>0</v>
      </c>
    </row>
    <row r="60" spans="1:43" s="24" customFormat="1" outlineLevel="1">
      <c r="A60" s="100"/>
      <c r="B60" s="113" t="s">
        <v>64</v>
      </c>
      <c r="C60" s="103">
        <f>IF('Eingabeblatt Neubau'!$E$57&gt;0,'Eingabeblatt Neubau'!$E$57,0)</f>
        <v>0</v>
      </c>
      <c r="D60" s="103">
        <f t="shared" ref="D60:AQ60" si="32">IF(C60-D62&gt;0,C60-D62,0)</f>
        <v>0</v>
      </c>
      <c r="E60" s="103">
        <f t="shared" si="32"/>
        <v>0</v>
      </c>
      <c r="F60" s="103">
        <f t="shared" si="32"/>
        <v>0</v>
      </c>
      <c r="G60" s="103">
        <f t="shared" si="32"/>
        <v>0</v>
      </c>
      <c r="H60" s="103">
        <f t="shared" si="32"/>
        <v>0</v>
      </c>
      <c r="I60" s="103">
        <f t="shared" si="32"/>
        <v>0</v>
      </c>
      <c r="J60" s="103">
        <f t="shared" si="32"/>
        <v>0</v>
      </c>
      <c r="K60" s="103">
        <f t="shared" si="32"/>
        <v>0</v>
      </c>
      <c r="L60" s="103">
        <f t="shared" si="32"/>
        <v>0</v>
      </c>
      <c r="M60" s="103">
        <f t="shared" si="32"/>
        <v>0</v>
      </c>
      <c r="N60" s="103">
        <f t="shared" si="32"/>
        <v>0</v>
      </c>
      <c r="O60" s="103">
        <f t="shared" si="32"/>
        <v>0</v>
      </c>
      <c r="P60" s="103">
        <f t="shared" si="32"/>
        <v>0</v>
      </c>
      <c r="Q60" s="103">
        <f t="shared" si="32"/>
        <v>0</v>
      </c>
      <c r="R60" s="103">
        <f t="shared" si="32"/>
        <v>0</v>
      </c>
      <c r="S60" s="103">
        <f t="shared" si="32"/>
        <v>0</v>
      </c>
      <c r="T60" s="103">
        <f t="shared" si="32"/>
        <v>0</v>
      </c>
      <c r="U60" s="103">
        <f t="shared" si="32"/>
        <v>0</v>
      </c>
      <c r="V60" s="103">
        <f t="shared" si="32"/>
        <v>0</v>
      </c>
      <c r="W60" s="103">
        <f t="shared" si="32"/>
        <v>0</v>
      </c>
      <c r="X60" s="103">
        <f t="shared" si="32"/>
        <v>0</v>
      </c>
      <c r="Y60" s="103">
        <f t="shared" si="32"/>
        <v>0</v>
      </c>
      <c r="Z60" s="103">
        <f t="shared" si="32"/>
        <v>0</v>
      </c>
      <c r="AA60" s="103">
        <f t="shared" si="32"/>
        <v>0</v>
      </c>
      <c r="AB60" s="103">
        <f t="shared" si="32"/>
        <v>0</v>
      </c>
      <c r="AC60" s="103">
        <f t="shared" si="32"/>
        <v>0</v>
      </c>
      <c r="AD60" s="103">
        <f t="shared" si="32"/>
        <v>0</v>
      </c>
      <c r="AE60" s="103">
        <f t="shared" si="32"/>
        <v>0</v>
      </c>
      <c r="AF60" s="103">
        <f t="shared" si="32"/>
        <v>0</v>
      </c>
      <c r="AG60" s="103">
        <f t="shared" si="32"/>
        <v>0</v>
      </c>
      <c r="AH60" s="103">
        <f t="shared" si="32"/>
        <v>0</v>
      </c>
      <c r="AI60" s="103">
        <f t="shared" si="32"/>
        <v>0</v>
      </c>
      <c r="AJ60" s="103">
        <f t="shared" si="32"/>
        <v>0</v>
      </c>
      <c r="AK60" s="103">
        <f t="shared" si="32"/>
        <v>0</v>
      </c>
      <c r="AL60" s="103">
        <f t="shared" si="32"/>
        <v>0</v>
      </c>
      <c r="AM60" s="103">
        <f t="shared" si="32"/>
        <v>0</v>
      </c>
      <c r="AN60" s="103">
        <f t="shared" si="32"/>
        <v>0</v>
      </c>
      <c r="AO60" s="103">
        <f t="shared" si="32"/>
        <v>0</v>
      </c>
      <c r="AP60" s="103">
        <f t="shared" si="32"/>
        <v>0</v>
      </c>
      <c r="AQ60" s="103">
        <f t="shared" si="32"/>
        <v>0</v>
      </c>
    </row>
    <row r="61" spans="1:43" s="24" customFormat="1" outlineLevel="1">
      <c r="A61" s="100"/>
      <c r="B61" s="104" t="s">
        <v>100</v>
      </c>
      <c r="C61" s="106"/>
      <c r="D61" s="105">
        <f>IF(D60&gt;D62,IF(D12&lt;='Eingabeblatt Neubau'!$E$62,'Berechnung (Neubau)'!D64*'Berechnung (Neubau)'!C60,(D64+'Eingabeblatt Neubau'!$E$58)*'Eingabeblatt Neubau'!$E$57),D63+D66)</f>
        <v>0</v>
      </c>
      <c r="E61" s="105">
        <f>IF(E60&gt;E62,IF(E12&lt;='Eingabeblatt Neubau'!$E$62,'Berechnung (Neubau)'!E64*'Berechnung (Neubau)'!D60,(E64+'Eingabeblatt Neubau'!$E$58)*'Eingabeblatt Neubau'!$E$57),E63+E66)</f>
        <v>0</v>
      </c>
      <c r="F61" s="105">
        <f>IF(F60&gt;F62,IF(F12&lt;='Eingabeblatt Neubau'!$E$62,'Berechnung (Neubau)'!F64*'Berechnung (Neubau)'!E60,(F64+'Eingabeblatt Neubau'!$E$58)*'Eingabeblatt Neubau'!$E$57),F63+F66)</f>
        <v>0</v>
      </c>
      <c r="G61" s="105">
        <f>IF(G60&gt;G62,IF(G12&lt;='Eingabeblatt Neubau'!$E$62,'Berechnung (Neubau)'!G64*'Berechnung (Neubau)'!F60,(G64+'Eingabeblatt Neubau'!$E$58)*'Eingabeblatt Neubau'!$E$57),G63+G66)</f>
        <v>0</v>
      </c>
      <c r="H61" s="105">
        <f>IF(H60&gt;H62,IF(H12&lt;='Eingabeblatt Neubau'!$E$62,'Berechnung (Neubau)'!H64*'Berechnung (Neubau)'!G60,(H64+'Eingabeblatt Neubau'!$E$58)*'Eingabeblatt Neubau'!$E$57),H63+H66)</f>
        <v>0</v>
      </c>
      <c r="I61" s="105">
        <f>IF(I60&gt;I62,IF(I12&lt;='Eingabeblatt Neubau'!$E$62,'Berechnung (Neubau)'!I64*'Berechnung (Neubau)'!H60,(I64+'Eingabeblatt Neubau'!$E$58)*'Eingabeblatt Neubau'!$E$57),I63+I66)</f>
        <v>0</v>
      </c>
      <c r="J61" s="105">
        <f>IF(J60&gt;J62,IF(J12&lt;='Eingabeblatt Neubau'!$E$62,'Berechnung (Neubau)'!J64*'Berechnung (Neubau)'!I60,(J64+'Eingabeblatt Neubau'!$E$58)*'Eingabeblatt Neubau'!$E$57),J63+J66)</f>
        <v>0</v>
      </c>
      <c r="K61" s="105">
        <f>IF(K60&gt;K62,IF(K12&lt;='Eingabeblatt Neubau'!$E$62,'Berechnung (Neubau)'!K64*'Berechnung (Neubau)'!J60,(K64+'Eingabeblatt Neubau'!$E$58)*'Eingabeblatt Neubau'!$E$57),K63+K66)</f>
        <v>0</v>
      </c>
      <c r="L61" s="105">
        <f>IF(L60&gt;L62,IF(L12&lt;='Eingabeblatt Neubau'!$E$62,'Berechnung (Neubau)'!L64*'Berechnung (Neubau)'!K60,(L64+'Eingabeblatt Neubau'!$E$58)*'Eingabeblatt Neubau'!$E$57),L63+L66)</f>
        <v>0</v>
      </c>
      <c r="M61" s="105">
        <f>IF(M60&gt;M62,IF(M12&lt;='Eingabeblatt Neubau'!$E$62,'Berechnung (Neubau)'!M64*'Berechnung (Neubau)'!L60,(M64+'Eingabeblatt Neubau'!$E$58)*'Eingabeblatt Neubau'!$E$57),M63+M66)</f>
        <v>0</v>
      </c>
      <c r="N61" s="105">
        <f>IF(N60&gt;N62,IF(N12&lt;='Eingabeblatt Neubau'!$E$62,'Berechnung (Neubau)'!N64*'Berechnung (Neubau)'!M60,(N64+'Eingabeblatt Neubau'!$E$58)*'Eingabeblatt Neubau'!$E$57),N63+N66)</f>
        <v>0</v>
      </c>
      <c r="O61" s="105">
        <f>IF(O60&gt;O62,IF(O12&lt;='Eingabeblatt Neubau'!$E$62,'Berechnung (Neubau)'!O64*'Berechnung (Neubau)'!N60,(O64+'Eingabeblatt Neubau'!$E$58)*'Eingabeblatt Neubau'!$E$57),O63+O66)</f>
        <v>0</v>
      </c>
      <c r="P61" s="105">
        <f>IF(P60&gt;P62,IF(P12&lt;='Eingabeblatt Neubau'!$E$62,'Berechnung (Neubau)'!P64*'Berechnung (Neubau)'!O60,(P64+'Eingabeblatt Neubau'!$E$58)*'Eingabeblatt Neubau'!$E$57),P63+P66)</f>
        <v>0</v>
      </c>
      <c r="Q61" s="105">
        <f>IF(Q60&gt;Q62,IF(Q12&lt;='Eingabeblatt Neubau'!$E$62,'Berechnung (Neubau)'!Q64*'Berechnung (Neubau)'!P60,(Q64+'Eingabeblatt Neubau'!$E$58)*'Eingabeblatt Neubau'!$E$57),Q63+Q66)</f>
        <v>0</v>
      </c>
      <c r="R61" s="105">
        <f>IF(R60&gt;R62,IF(R12&lt;='Eingabeblatt Neubau'!$E$62,'Berechnung (Neubau)'!R64*'Berechnung (Neubau)'!Q60,(R64+'Eingabeblatt Neubau'!$E$58)*'Eingabeblatt Neubau'!$E$57),R63+R66)</f>
        <v>0</v>
      </c>
      <c r="S61" s="105">
        <f>IF(S60&gt;S62,IF(S12&lt;='Eingabeblatt Neubau'!$E$62,'Berechnung (Neubau)'!S64*'Berechnung (Neubau)'!R60,(S64+'Eingabeblatt Neubau'!$E$58)*'Eingabeblatt Neubau'!$E$57),S63+S66)</f>
        <v>0</v>
      </c>
      <c r="T61" s="105">
        <f>IF(T60&gt;T62,IF(T12&lt;='Eingabeblatt Neubau'!$E$62,'Berechnung (Neubau)'!T64*'Berechnung (Neubau)'!S60,(T64+'Eingabeblatt Neubau'!$E$58)*'Eingabeblatt Neubau'!$E$57),T63+T66)</f>
        <v>0</v>
      </c>
      <c r="U61" s="105">
        <f>IF(U60&gt;U62,IF(U12&lt;='Eingabeblatt Neubau'!$E$62,'Berechnung (Neubau)'!U64*'Berechnung (Neubau)'!T60,(U64+'Eingabeblatt Neubau'!$E$58)*'Eingabeblatt Neubau'!$E$57),U63+U66)</f>
        <v>0</v>
      </c>
      <c r="V61" s="105">
        <f>IF(V60&gt;V62,IF(V12&lt;='Eingabeblatt Neubau'!$E$62,'Berechnung (Neubau)'!V64*'Berechnung (Neubau)'!U60,(V64+'Eingabeblatt Neubau'!$E$58)*'Eingabeblatt Neubau'!$E$57),V63+V66)</f>
        <v>0</v>
      </c>
      <c r="W61" s="105">
        <f>IF(W60&gt;W62,IF(W12&lt;='Eingabeblatt Neubau'!$E$62,'Berechnung (Neubau)'!W64*'Berechnung (Neubau)'!V60,(W64+'Eingabeblatt Neubau'!$E$58)*'Eingabeblatt Neubau'!$E$57),W63+W66)</f>
        <v>0</v>
      </c>
      <c r="X61" s="105">
        <f>IF(X60&gt;X62,IF(X12&lt;='Eingabeblatt Neubau'!$E$62,'Berechnung (Neubau)'!X64*'Berechnung (Neubau)'!W60,(X64+'Eingabeblatt Neubau'!$E$58)*'Eingabeblatt Neubau'!$E$57),X63+X66)</f>
        <v>0</v>
      </c>
      <c r="Y61" s="105">
        <f>IF(Y60&gt;Y62,IF(Y12&lt;='Eingabeblatt Neubau'!$E$62,'Berechnung (Neubau)'!Y64*'Berechnung (Neubau)'!X60,(Y64+'Eingabeblatt Neubau'!$E$58)*'Eingabeblatt Neubau'!$E$57),Y63+Y66)</f>
        <v>0</v>
      </c>
      <c r="Z61" s="105">
        <f>IF(Z60&gt;Z62,IF(Z12&lt;='Eingabeblatt Neubau'!$E$62,'Berechnung (Neubau)'!Z64*'Berechnung (Neubau)'!Y60,(Z64+'Eingabeblatt Neubau'!$E$58)*'Eingabeblatt Neubau'!$E$57),Z63+Z66)</f>
        <v>0</v>
      </c>
      <c r="AA61" s="105">
        <f>IF(AA60&gt;AA62,IF(AA12&lt;='Eingabeblatt Neubau'!$E$62,'Berechnung (Neubau)'!AA64*'Berechnung (Neubau)'!Z60,(AA64+'Eingabeblatt Neubau'!$E$58)*'Eingabeblatt Neubau'!$E$57),AA63+AA66)</f>
        <v>0</v>
      </c>
      <c r="AB61" s="105">
        <f>IF(AB60&gt;AB62,IF(AB12&lt;='Eingabeblatt Neubau'!$E$62,'Berechnung (Neubau)'!AB64*'Berechnung (Neubau)'!AA60,(AB64+'Eingabeblatt Neubau'!$E$58)*'Eingabeblatt Neubau'!$E$57),AB63+AB66)</f>
        <v>0</v>
      </c>
      <c r="AC61" s="105">
        <f>IF(AC60&gt;AC62,IF(AC12&lt;='Eingabeblatt Neubau'!$E$62,'Berechnung (Neubau)'!AC64*'Berechnung (Neubau)'!AB60,(AC64+'Eingabeblatt Neubau'!$E$58)*'Eingabeblatt Neubau'!$E$57),AC63+AC66)</f>
        <v>0</v>
      </c>
      <c r="AD61" s="105">
        <f>IF(AD60&gt;AD62,IF(AD12&lt;='Eingabeblatt Neubau'!$E$62,'Berechnung (Neubau)'!AD64*'Berechnung (Neubau)'!AC60,(AD64+'Eingabeblatt Neubau'!$E$58)*'Eingabeblatt Neubau'!$E$57),AD63+AD66)</f>
        <v>0</v>
      </c>
      <c r="AE61" s="105">
        <f>IF(AE60&gt;AE62,IF(AE12&lt;='Eingabeblatt Neubau'!$E$62,'Berechnung (Neubau)'!AE64*'Berechnung (Neubau)'!AD60,(AE64+'Eingabeblatt Neubau'!$E$58)*'Eingabeblatt Neubau'!$E$57),AE63+AE66)</f>
        <v>0</v>
      </c>
      <c r="AF61" s="105">
        <f>IF(AF60&gt;AF62,IF(AF12&lt;='Eingabeblatt Neubau'!$E$62,'Berechnung (Neubau)'!AF64*'Berechnung (Neubau)'!AE60,(AF64+'Eingabeblatt Neubau'!$E$58)*'Eingabeblatt Neubau'!$E$57),AF63+AF66)</f>
        <v>0</v>
      </c>
      <c r="AG61" s="105">
        <f>IF(AG60&gt;AG62,IF(AG12&lt;='Eingabeblatt Neubau'!$E$62,'Berechnung (Neubau)'!AG64*'Berechnung (Neubau)'!AF60,(AG64+'Eingabeblatt Neubau'!$E$58)*'Eingabeblatt Neubau'!$E$57),AG63+AG66)</f>
        <v>0</v>
      </c>
      <c r="AH61" s="105">
        <f>IF(AH60&gt;AH62,IF(AH12&lt;='Eingabeblatt Neubau'!$E$62,'Berechnung (Neubau)'!AH64*'Berechnung (Neubau)'!AG60,(AH64+'Eingabeblatt Neubau'!$E$58)*'Eingabeblatt Neubau'!$E$57),AH63+AH66)</f>
        <v>0</v>
      </c>
      <c r="AI61" s="105">
        <f>IF(AI60&gt;AI62,IF(AI12&lt;='Eingabeblatt Neubau'!$E$62,'Berechnung (Neubau)'!AI64*'Berechnung (Neubau)'!AH60,(AI64+'Eingabeblatt Neubau'!$E$58)*'Eingabeblatt Neubau'!$E$57),AI63+AI66)</f>
        <v>0</v>
      </c>
      <c r="AJ61" s="105">
        <f>IF(AJ60&gt;AJ62,IF(AJ12&lt;='Eingabeblatt Neubau'!$E$62,'Berechnung (Neubau)'!AJ64*'Berechnung (Neubau)'!AI60,(AJ64+'Eingabeblatt Neubau'!$E$58)*'Eingabeblatt Neubau'!$E$57),AJ63+AJ66)</f>
        <v>0</v>
      </c>
      <c r="AK61" s="105">
        <f>IF(AK60&gt;AK62,IF(AK12&lt;='Eingabeblatt Neubau'!$E$62,'Berechnung (Neubau)'!AK64*'Berechnung (Neubau)'!AJ60,(AK64+'Eingabeblatt Neubau'!$E$58)*'Eingabeblatt Neubau'!$E$57),AK63+AK66)</f>
        <v>0</v>
      </c>
      <c r="AL61" s="105">
        <f>IF(AL60&gt;AL62,IF(AL12&lt;='Eingabeblatt Neubau'!$E$62,'Berechnung (Neubau)'!AL64*'Berechnung (Neubau)'!AK60,(AL64+'Eingabeblatt Neubau'!$E$58)*'Eingabeblatt Neubau'!$E$57),AL63+AL66)</f>
        <v>0</v>
      </c>
      <c r="AM61" s="105">
        <f>IF(AM60&gt;AM62,IF(AM12&lt;='Eingabeblatt Neubau'!$E$62,'Berechnung (Neubau)'!AM64*'Berechnung (Neubau)'!AL60,(AM64+'Eingabeblatt Neubau'!$E$58)*'Eingabeblatt Neubau'!$E$57),AM63+AM66)</f>
        <v>0</v>
      </c>
      <c r="AN61" s="105">
        <f>IF(AN60&gt;AN62,IF(AN12&lt;='Eingabeblatt Neubau'!$E$62,'Berechnung (Neubau)'!AN64*'Berechnung (Neubau)'!AM60,(AN64+'Eingabeblatt Neubau'!$E$58)*'Eingabeblatt Neubau'!$E$57),AN63+AN66)</f>
        <v>0</v>
      </c>
      <c r="AO61" s="105">
        <f>IF(AO60&gt;AO62,IF(AO12&lt;='Eingabeblatt Neubau'!$E$62,'Berechnung (Neubau)'!AO64*'Berechnung (Neubau)'!AN60,(AO64+'Eingabeblatt Neubau'!$E$58)*'Eingabeblatt Neubau'!$E$57),AO63+AO66)</f>
        <v>0</v>
      </c>
      <c r="AP61" s="105">
        <f>IF(AP60&gt;AP62,IF(AP12&lt;='Eingabeblatt Neubau'!$E$62,'Berechnung (Neubau)'!AP64*'Berechnung (Neubau)'!AO60,(AP64+'Eingabeblatt Neubau'!$E$58)*'Eingabeblatt Neubau'!$E$57),AP63+AP66)</f>
        <v>0</v>
      </c>
      <c r="AQ61" s="105">
        <f>IF(AQ60&gt;AQ62,IF(AQ12&lt;='Eingabeblatt Neubau'!$E$62,'Berechnung (Neubau)'!AQ64*'Berechnung (Neubau)'!AP60,(AQ64+'Eingabeblatt Neubau'!$E$58)*'Eingabeblatt Neubau'!$E$57),AQ63+AQ66)</f>
        <v>0</v>
      </c>
    </row>
    <row r="62" spans="1:43" s="24" customFormat="1" outlineLevel="1">
      <c r="A62" s="100"/>
      <c r="B62" s="104" t="s">
        <v>58</v>
      </c>
      <c r="C62" s="107"/>
      <c r="D62" s="108">
        <f>(IF(D12&lt;='Eingabeblatt Neubau'!$E$62,'Berechnung (Neubau)'!D64*'Berechnung (Neubau)'!C60,(D64+'Eingabeblatt Neubau'!$E$58)*'Eingabeblatt Neubau'!$E$57))-D66</f>
        <v>0</v>
      </c>
      <c r="E62" s="108">
        <f>(IF(E12&lt;='Eingabeblatt Neubau'!$E$62,'Berechnung (Neubau)'!E64*'Berechnung (Neubau)'!D60,(E64+'Eingabeblatt Neubau'!$E$58)*'Eingabeblatt Neubau'!$E$57))-E66</f>
        <v>0</v>
      </c>
      <c r="F62" s="108">
        <f>(IF(F12&lt;='Eingabeblatt Neubau'!$E$62,'Berechnung (Neubau)'!F64*'Berechnung (Neubau)'!E60,(F64+'Eingabeblatt Neubau'!$E$58)*'Eingabeblatt Neubau'!$E$57))-F66</f>
        <v>0</v>
      </c>
      <c r="G62" s="108">
        <f>(IF(G12&lt;='Eingabeblatt Neubau'!$E$62,'Berechnung (Neubau)'!G64*'Berechnung (Neubau)'!F60,(G64+'Eingabeblatt Neubau'!$E$58)*'Eingabeblatt Neubau'!$E$57))-G66</f>
        <v>0</v>
      </c>
      <c r="H62" s="108">
        <f>(IF(H12&lt;='Eingabeblatt Neubau'!$E$62,'Berechnung (Neubau)'!H64*'Berechnung (Neubau)'!G60,(H64+'Eingabeblatt Neubau'!$E$58)*'Eingabeblatt Neubau'!$E$57))-H66</f>
        <v>0</v>
      </c>
      <c r="I62" s="108">
        <f>(IF(I12&lt;='Eingabeblatt Neubau'!$E$62,'Berechnung (Neubau)'!I64*'Berechnung (Neubau)'!H60,(I64+'Eingabeblatt Neubau'!$E$58)*'Eingabeblatt Neubau'!$E$57))-I66</f>
        <v>0</v>
      </c>
      <c r="J62" s="108">
        <f>(IF(J12&lt;='Eingabeblatt Neubau'!$E$62,'Berechnung (Neubau)'!J64*'Berechnung (Neubau)'!I60,(J64+'Eingabeblatt Neubau'!$E$58)*'Eingabeblatt Neubau'!$E$57))-J66</f>
        <v>0</v>
      </c>
      <c r="K62" s="108">
        <f>(IF(K12&lt;='Eingabeblatt Neubau'!$E$62,'Berechnung (Neubau)'!K64*'Berechnung (Neubau)'!J60,(K64+'Eingabeblatt Neubau'!$E$58)*'Eingabeblatt Neubau'!$E$57))-K66</f>
        <v>0</v>
      </c>
      <c r="L62" s="108">
        <f>(IF(L12&lt;='Eingabeblatt Neubau'!$E$62,'Berechnung (Neubau)'!L64*'Berechnung (Neubau)'!K60,(L64+'Eingabeblatt Neubau'!$E$58)*'Eingabeblatt Neubau'!$E$57))-L66</f>
        <v>0</v>
      </c>
      <c r="M62" s="108">
        <f>(IF(M12&lt;='Eingabeblatt Neubau'!$E$62,'Berechnung (Neubau)'!M64*'Berechnung (Neubau)'!L60,(M64+'Eingabeblatt Neubau'!$E$58)*'Eingabeblatt Neubau'!$E$57))-M66</f>
        <v>0</v>
      </c>
      <c r="N62" s="108">
        <f>(IF(N12&lt;='Eingabeblatt Neubau'!$E$62,'Berechnung (Neubau)'!N64*'Berechnung (Neubau)'!M60,(N64+'Eingabeblatt Neubau'!$E$58)*'Eingabeblatt Neubau'!$E$57))-N66</f>
        <v>0</v>
      </c>
      <c r="O62" s="108">
        <f>(IF(O12&lt;='Eingabeblatt Neubau'!$E$62,'Berechnung (Neubau)'!O64*'Berechnung (Neubau)'!N60,(O64+'Eingabeblatt Neubau'!$E$58)*'Eingabeblatt Neubau'!$E$57))-O66</f>
        <v>0</v>
      </c>
      <c r="P62" s="108">
        <f>(IF(P12&lt;='Eingabeblatt Neubau'!$E$62,'Berechnung (Neubau)'!P64*'Berechnung (Neubau)'!O60,(P64+'Eingabeblatt Neubau'!$E$58)*'Eingabeblatt Neubau'!$E$57))-P66</f>
        <v>0</v>
      </c>
      <c r="Q62" s="108">
        <f>(IF(Q12&lt;='Eingabeblatt Neubau'!$E$62,'Berechnung (Neubau)'!Q64*'Berechnung (Neubau)'!P60,(Q64+'Eingabeblatt Neubau'!$E$58)*'Eingabeblatt Neubau'!$E$57))-Q66</f>
        <v>0</v>
      </c>
      <c r="R62" s="108">
        <f>(IF(R12&lt;='Eingabeblatt Neubau'!$E$62,'Berechnung (Neubau)'!R64*'Berechnung (Neubau)'!Q60,(R64+'Eingabeblatt Neubau'!$E$58)*'Eingabeblatt Neubau'!$E$57))-R66</f>
        <v>0</v>
      </c>
      <c r="S62" s="108">
        <f>(IF(S12&lt;='Eingabeblatt Neubau'!$E$62,'Berechnung (Neubau)'!S64*'Berechnung (Neubau)'!R60,(S64+'Eingabeblatt Neubau'!$E$58)*'Eingabeblatt Neubau'!$E$57))-S66</f>
        <v>0</v>
      </c>
      <c r="T62" s="108">
        <f>(IF(T12&lt;='Eingabeblatt Neubau'!$E$62,'Berechnung (Neubau)'!T64*'Berechnung (Neubau)'!S60,(T64+'Eingabeblatt Neubau'!$E$58)*'Eingabeblatt Neubau'!$E$57))-T66</f>
        <v>0</v>
      </c>
      <c r="U62" s="108">
        <f>(IF(U12&lt;='Eingabeblatt Neubau'!$E$62,'Berechnung (Neubau)'!U64*'Berechnung (Neubau)'!T60,(U64+'Eingabeblatt Neubau'!$E$58)*'Eingabeblatt Neubau'!$E$57))-U66</f>
        <v>0</v>
      </c>
      <c r="V62" s="108">
        <f>(IF(V12&lt;='Eingabeblatt Neubau'!$E$62,'Berechnung (Neubau)'!V64*'Berechnung (Neubau)'!U60,(V64+'Eingabeblatt Neubau'!$E$58)*'Eingabeblatt Neubau'!$E$57))-V66</f>
        <v>0</v>
      </c>
      <c r="W62" s="108">
        <f>(IF(W12&lt;='Eingabeblatt Neubau'!$E$62,'Berechnung (Neubau)'!W64*'Berechnung (Neubau)'!V60,(W64+'Eingabeblatt Neubau'!$E$58)*'Eingabeblatt Neubau'!$E$57))-W66</f>
        <v>0</v>
      </c>
      <c r="X62" s="108">
        <f>(IF(X12&lt;='Eingabeblatt Neubau'!$E$62,'Berechnung (Neubau)'!X64*'Berechnung (Neubau)'!W60,(X64+'Eingabeblatt Neubau'!$E$58)*'Eingabeblatt Neubau'!$E$57))-X66</f>
        <v>0</v>
      </c>
      <c r="Y62" s="108">
        <f>(IF(Y12&lt;='Eingabeblatt Neubau'!$E$62,'Berechnung (Neubau)'!Y64*'Berechnung (Neubau)'!X60,(Y64+'Eingabeblatt Neubau'!$E$58)*'Eingabeblatt Neubau'!$E$57))-Y66</f>
        <v>0</v>
      </c>
      <c r="Z62" s="108">
        <f>(IF(Z12&lt;='Eingabeblatt Neubau'!$E$62,'Berechnung (Neubau)'!Z64*'Berechnung (Neubau)'!Y60,(Z64+'Eingabeblatt Neubau'!$E$58)*'Eingabeblatt Neubau'!$E$57))-Z66</f>
        <v>0</v>
      </c>
      <c r="AA62" s="108">
        <f>(IF(AA12&lt;='Eingabeblatt Neubau'!$E$62,'Berechnung (Neubau)'!AA64*'Berechnung (Neubau)'!Z60,(AA64+'Eingabeblatt Neubau'!$E$58)*'Eingabeblatt Neubau'!$E$57))-AA66</f>
        <v>0</v>
      </c>
      <c r="AB62" s="108">
        <f>(IF(AB12&lt;='Eingabeblatt Neubau'!$E$62,'Berechnung (Neubau)'!AB64*'Berechnung (Neubau)'!AA60,(AB64+'Eingabeblatt Neubau'!$E$58)*'Eingabeblatt Neubau'!$E$57))-AB66</f>
        <v>0</v>
      </c>
      <c r="AC62" s="108">
        <f>(IF(AC12&lt;='Eingabeblatt Neubau'!$E$62,'Berechnung (Neubau)'!AC64*'Berechnung (Neubau)'!AB60,(AC64+'Eingabeblatt Neubau'!$E$58)*'Eingabeblatt Neubau'!$E$57))-AC66</f>
        <v>0</v>
      </c>
      <c r="AD62" s="108">
        <f>(IF(AD12&lt;='Eingabeblatt Neubau'!$E$62,'Berechnung (Neubau)'!AD64*'Berechnung (Neubau)'!AC60,(AD64+'Eingabeblatt Neubau'!$E$58)*'Eingabeblatt Neubau'!$E$57))-AD66</f>
        <v>0</v>
      </c>
      <c r="AE62" s="108">
        <f>(IF(AE12&lt;='Eingabeblatt Neubau'!$E$62,'Berechnung (Neubau)'!AE64*'Berechnung (Neubau)'!AD60,(AE64+'Eingabeblatt Neubau'!$E$58)*'Eingabeblatt Neubau'!$E$57))-AE66</f>
        <v>0</v>
      </c>
      <c r="AF62" s="108">
        <f>(IF(AF12&lt;='Eingabeblatt Neubau'!$E$62,'Berechnung (Neubau)'!AF64*'Berechnung (Neubau)'!AE60,(AF64+'Eingabeblatt Neubau'!$E$58)*'Eingabeblatt Neubau'!$E$57))-AF66</f>
        <v>0</v>
      </c>
      <c r="AG62" s="108">
        <f>(IF(AG12&lt;='Eingabeblatt Neubau'!$E$62,'Berechnung (Neubau)'!AG64*'Berechnung (Neubau)'!AF60,(AG64+'Eingabeblatt Neubau'!$E$58)*'Eingabeblatt Neubau'!$E$57))-AG66</f>
        <v>0</v>
      </c>
      <c r="AH62" s="108">
        <f>(IF(AH12&lt;='Eingabeblatt Neubau'!$E$62,'Berechnung (Neubau)'!AH64*'Berechnung (Neubau)'!AG60,(AH64+'Eingabeblatt Neubau'!$E$58)*'Eingabeblatt Neubau'!$E$57))-AH66</f>
        <v>0</v>
      </c>
      <c r="AI62" s="108">
        <f>(IF(AI12&lt;='Eingabeblatt Neubau'!$E$62,'Berechnung (Neubau)'!AI64*'Berechnung (Neubau)'!AH60,(AI64+'Eingabeblatt Neubau'!$E$58)*'Eingabeblatt Neubau'!$E$57))-AI66</f>
        <v>0</v>
      </c>
      <c r="AJ62" s="108">
        <f>(IF(AJ12&lt;='Eingabeblatt Neubau'!$E$62,'Berechnung (Neubau)'!AJ64*'Berechnung (Neubau)'!AI60,(AJ64+'Eingabeblatt Neubau'!$E$58)*'Eingabeblatt Neubau'!$E$57))-AJ66</f>
        <v>0</v>
      </c>
      <c r="AK62" s="108">
        <f>(IF(AK12&lt;='Eingabeblatt Neubau'!$E$62,'Berechnung (Neubau)'!AK64*'Berechnung (Neubau)'!AJ60,(AK64+'Eingabeblatt Neubau'!$E$58)*'Eingabeblatt Neubau'!$E$57))-AK66</f>
        <v>0</v>
      </c>
      <c r="AL62" s="108">
        <f>(IF(AL12&lt;='Eingabeblatt Neubau'!$E$62,'Berechnung (Neubau)'!AL64*'Berechnung (Neubau)'!AK60,(AL64+'Eingabeblatt Neubau'!$E$58)*'Eingabeblatt Neubau'!$E$57))-AL66</f>
        <v>0</v>
      </c>
      <c r="AM62" s="108">
        <f>(IF(AM12&lt;='Eingabeblatt Neubau'!$E$62,'Berechnung (Neubau)'!AM64*'Berechnung (Neubau)'!AL60,(AM64+'Eingabeblatt Neubau'!$E$58)*'Eingabeblatt Neubau'!$E$57))-AM66</f>
        <v>0</v>
      </c>
      <c r="AN62" s="108">
        <f>(IF(AN12&lt;='Eingabeblatt Neubau'!$E$62,'Berechnung (Neubau)'!AN64*'Berechnung (Neubau)'!AM60,(AN64+'Eingabeblatt Neubau'!$E$58)*'Eingabeblatt Neubau'!$E$57))-AN66</f>
        <v>0</v>
      </c>
      <c r="AO62" s="108">
        <f>(IF(AO12&lt;='Eingabeblatt Neubau'!$E$62,'Berechnung (Neubau)'!AO64*'Berechnung (Neubau)'!AN60,(AO64+'Eingabeblatt Neubau'!$E$58)*'Eingabeblatt Neubau'!$E$57))-AO66</f>
        <v>0</v>
      </c>
      <c r="AP62" s="108">
        <f>(IF(AP12&lt;='Eingabeblatt Neubau'!$E$62,'Berechnung (Neubau)'!AP64*'Berechnung (Neubau)'!AO60,(AP64+'Eingabeblatt Neubau'!$E$58)*'Eingabeblatt Neubau'!$E$57))-AP66</f>
        <v>0</v>
      </c>
      <c r="AQ62" s="108">
        <f>(IF(AQ12&lt;='Eingabeblatt Neubau'!$E$62,'Berechnung (Neubau)'!AQ64*'Berechnung (Neubau)'!AP60,(AQ64+'Eingabeblatt Neubau'!$E$58)*'Eingabeblatt Neubau'!$E$57))-AQ66</f>
        <v>0</v>
      </c>
    </row>
    <row r="63" spans="1:43" s="24" customFormat="1" outlineLevel="1">
      <c r="A63" s="100"/>
      <c r="B63" s="104" t="s">
        <v>59</v>
      </c>
      <c r="C63" s="107"/>
      <c r="D63" s="108">
        <f t="shared" ref="D63:AQ63" si="33">IF(C60&lt;=0,D60,C60-D60)</f>
        <v>0</v>
      </c>
      <c r="E63" s="108">
        <f t="shared" si="33"/>
        <v>0</v>
      </c>
      <c r="F63" s="108">
        <f t="shared" si="33"/>
        <v>0</v>
      </c>
      <c r="G63" s="108">
        <f t="shared" si="33"/>
        <v>0</v>
      </c>
      <c r="H63" s="108">
        <f t="shared" si="33"/>
        <v>0</v>
      </c>
      <c r="I63" s="108">
        <f t="shared" si="33"/>
        <v>0</v>
      </c>
      <c r="J63" s="108">
        <f t="shared" si="33"/>
        <v>0</v>
      </c>
      <c r="K63" s="108">
        <f t="shared" si="33"/>
        <v>0</v>
      </c>
      <c r="L63" s="108">
        <f t="shared" si="33"/>
        <v>0</v>
      </c>
      <c r="M63" s="108">
        <f t="shared" si="33"/>
        <v>0</v>
      </c>
      <c r="N63" s="108">
        <f t="shared" si="33"/>
        <v>0</v>
      </c>
      <c r="O63" s="108">
        <f t="shared" si="33"/>
        <v>0</v>
      </c>
      <c r="P63" s="108">
        <f t="shared" si="33"/>
        <v>0</v>
      </c>
      <c r="Q63" s="108">
        <f t="shared" si="33"/>
        <v>0</v>
      </c>
      <c r="R63" s="108">
        <f t="shared" si="33"/>
        <v>0</v>
      </c>
      <c r="S63" s="108">
        <f t="shared" si="33"/>
        <v>0</v>
      </c>
      <c r="T63" s="108">
        <f t="shared" si="33"/>
        <v>0</v>
      </c>
      <c r="U63" s="108">
        <f t="shared" si="33"/>
        <v>0</v>
      </c>
      <c r="V63" s="108">
        <f t="shared" si="33"/>
        <v>0</v>
      </c>
      <c r="W63" s="108">
        <f t="shared" si="33"/>
        <v>0</v>
      </c>
      <c r="X63" s="108">
        <f t="shared" si="33"/>
        <v>0</v>
      </c>
      <c r="Y63" s="108">
        <f t="shared" si="33"/>
        <v>0</v>
      </c>
      <c r="Z63" s="108">
        <f t="shared" si="33"/>
        <v>0</v>
      </c>
      <c r="AA63" s="108">
        <f t="shared" si="33"/>
        <v>0</v>
      </c>
      <c r="AB63" s="108">
        <f t="shared" si="33"/>
        <v>0</v>
      </c>
      <c r="AC63" s="108">
        <f t="shared" si="33"/>
        <v>0</v>
      </c>
      <c r="AD63" s="108">
        <f t="shared" si="33"/>
        <v>0</v>
      </c>
      <c r="AE63" s="108">
        <f t="shared" si="33"/>
        <v>0</v>
      </c>
      <c r="AF63" s="108">
        <f t="shared" si="33"/>
        <v>0</v>
      </c>
      <c r="AG63" s="108">
        <f t="shared" si="33"/>
        <v>0</v>
      </c>
      <c r="AH63" s="108">
        <f t="shared" si="33"/>
        <v>0</v>
      </c>
      <c r="AI63" s="108">
        <f t="shared" si="33"/>
        <v>0</v>
      </c>
      <c r="AJ63" s="108">
        <f t="shared" si="33"/>
        <v>0</v>
      </c>
      <c r="AK63" s="108">
        <f t="shared" si="33"/>
        <v>0</v>
      </c>
      <c r="AL63" s="108">
        <f t="shared" si="33"/>
        <v>0</v>
      </c>
      <c r="AM63" s="108">
        <f t="shared" si="33"/>
        <v>0</v>
      </c>
      <c r="AN63" s="108">
        <f t="shared" si="33"/>
        <v>0</v>
      </c>
      <c r="AO63" s="108">
        <f t="shared" si="33"/>
        <v>0</v>
      </c>
      <c r="AP63" s="108">
        <f t="shared" si="33"/>
        <v>0</v>
      </c>
      <c r="AQ63" s="108">
        <f t="shared" si="33"/>
        <v>0</v>
      </c>
    </row>
    <row r="64" spans="1:43" s="24" customFormat="1" outlineLevel="1">
      <c r="A64" s="100"/>
      <c r="B64" s="104" t="s">
        <v>60</v>
      </c>
      <c r="C64" s="107"/>
      <c r="D64" s="109">
        <f>IF(D12&lt;='Eingabeblatt Neubau'!$E$60,'Eingabeblatt Neubau'!$E$59,'Eingabeblatt Neubau'!$E$61)</f>
        <v>6.2089999999999999E-2</v>
      </c>
      <c r="E64" s="109">
        <f>IF(E12&lt;='Eingabeblatt Neubau'!$E$60,'Eingabeblatt Neubau'!$E$59,'Eingabeblatt Neubau'!$E$61)</f>
        <v>6.2089999999999999E-2</v>
      </c>
      <c r="F64" s="109">
        <f>IF(F12&lt;='Eingabeblatt Neubau'!$E$60,'Eingabeblatt Neubau'!$E$59,'Eingabeblatt Neubau'!$E$61)</f>
        <v>6.2089999999999999E-2</v>
      </c>
      <c r="G64" s="109">
        <f>IF(G12&lt;='Eingabeblatt Neubau'!$E$60,'Eingabeblatt Neubau'!$E$59,'Eingabeblatt Neubau'!$E$61)</f>
        <v>6.2089999999999999E-2</v>
      </c>
      <c r="H64" s="109">
        <f>IF(H12&lt;='Eingabeblatt Neubau'!$E$60,'Eingabeblatt Neubau'!$E$59,'Eingabeblatt Neubau'!$E$61)</f>
        <v>6.2089999999999999E-2</v>
      </c>
      <c r="I64" s="109">
        <f>IF(I12&lt;='Eingabeblatt Neubau'!$E$60,'Eingabeblatt Neubau'!$E$59,'Eingabeblatt Neubau'!$E$61)</f>
        <v>6.2089999999999999E-2</v>
      </c>
      <c r="J64" s="109">
        <f>IF(J12&lt;='Eingabeblatt Neubau'!$E$60,'Eingabeblatt Neubau'!$E$59,'Eingabeblatt Neubau'!$E$61)</f>
        <v>6.2089999999999999E-2</v>
      </c>
      <c r="K64" s="109">
        <f>IF(K12&lt;='Eingabeblatt Neubau'!$E$60,'Eingabeblatt Neubau'!$E$59,'Eingabeblatt Neubau'!$E$61)</f>
        <v>6.2089999999999999E-2</v>
      </c>
      <c r="L64" s="109">
        <f>IF(L12&lt;='Eingabeblatt Neubau'!$E$60,'Eingabeblatt Neubau'!$E$59,'Eingabeblatt Neubau'!$E$61)</f>
        <v>6.2089999999999999E-2</v>
      </c>
      <c r="M64" s="109">
        <f>IF(M12&lt;='Eingabeblatt Neubau'!$E$60,'Eingabeblatt Neubau'!$E$59,'Eingabeblatt Neubau'!$E$61)</f>
        <v>6.2089999999999999E-2</v>
      </c>
      <c r="N64" s="109">
        <f>IF(N12&lt;='Eingabeblatt Neubau'!$E$60,'Eingabeblatt Neubau'!$E$59,'Eingabeblatt Neubau'!$E$61)</f>
        <v>6.2089999999999999E-2</v>
      </c>
      <c r="O64" s="109">
        <f>IF(O12&lt;='Eingabeblatt Neubau'!$E$60,'Eingabeblatt Neubau'!$E$59,'Eingabeblatt Neubau'!$E$61)</f>
        <v>6.2089999999999999E-2</v>
      </c>
      <c r="P64" s="109">
        <f>IF(P12&lt;='Eingabeblatt Neubau'!$E$60,'Eingabeblatt Neubau'!$E$59,'Eingabeblatt Neubau'!$E$61)</f>
        <v>6.2089999999999999E-2</v>
      </c>
      <c r="Q64" s="109">
        <f>IF(Q12&lt;='Eingabeblatt Neubau'!$E$60,'Eingabeblatt Neubau'!$E$59,'Eingabeblatt Neubau'!$E$61)</f>
        <v>6.2089999999999999E-2</v>
      </c>
      <c r="R64" s="109">
        <f>IF(R12&lt;='Eingabeblatt Neubau'!$E$60,'Eingabeblatt Neubau'!$E$59,'Eingabeblatt Neubau'!$E$61)</f>
        <v>6.2089999999999999E-2</v>
      </c>
      <c r="S64" s="109">
        <f>IF(S12&lt;='Eingabeblatt Neubau'!$E$60,'Eingabeblatt Neubau'!$E$59,'Eingabeblatt Neubau'!$E$61)</f>
        <v>6.2089999999999999E-2</v>
      </c>
      <c r="T64" s="109">
        <f>IF(T12&lt;='Eingabeblatt Neubau'!$E$60,'Eingabeblatt Neubau'!$E$59,'Eingabeblatt Neubau'!$E$61)</f>
        <v>6.2089999999999999E-2</v>
      </c>
      <c r="U64" s="109">
        <f>IF(U12&lt;='Eingabeblatt Neubau'!$E$60,'Eingabeblatt Neubau'!$E$59,'Eingabeblatt Neubau'!$E$61)</f>
        <v>6.2089999999999999E-2</v>
      </c>
      <c r="V64" s="109">
        <f>IF(V12&lt;='Eingabeblatt Neubau'!$E$60,'Eingabeblatt Neubau'!$E$59,'Eingabeblatt Neubau'!$E$61)</f>
        <v>6.2089999999999999E-2</v>
      </c>
      <c r="W64" s="109">
        <f>IF(W12&lt;='Eingabeblatt Neubau'!$E$60,'Eingabeblatt Neubau'!$E$59,'Eingabeblatt Neubau'!$E$61)</f>
        <v>6.2089999999999999E-2</v>
      </c>
      <c r="X64" s="109">
        <f>IF(X12&lt;='Eingabeblatt Neubau'!$E$60,'Eingabeblatt Neubau'!$E$59,'Eingabeblatt Neubau'!$E$61)</f>
        <v>6.2089999999999999E-2</v>
      </c>
      <c r="Y64" s="109">
        <f>IF(Y12&lt;='Eingabeblatt Neubau'!$E$60,'Eingabeblatt Neubau'!$E$59,'Eingabeblatt Neubau'!$E$61)</f>
        <v>6.2089999999999999E-2</v>
      </c>
      <c r="Z64" s="109">
        <f>IF(Z12&lt;='Eingabeblatt Neubau'!$E$60,'Eingabeblatt Neubau'!$E$59,'Eingabeblatt Neubau'!$E$61)</f>
        <v>6.2089999999999999E-2</v>
      </c>
      <c r="AA64" s="109">
        <f>IF(AA12&lt;='Eingabeblatt Neubau'!$E$60,'Eingabeblatt Neubau'!$E$59,'Eingabeblatt Neubau'!$E$61)</f>
        <v>6.2089999999999999E-2</v>
      </c>
      <c r="AB64" s="109">
        <f>IF(AB12&lt;='Eingabeblatt Neubau'!$E$60,'Eingabeblatt Neubau'!$E$59,'Eingabeblatt Neubau'!$E$61)</f>
        <v>6.2089999999999999E-2</v>
      </c>
      <c r="AC64" s="109">
        <f>IF(AC12&lt;='Eingabeblatt Neubau'!$E$60,'Eingabeblatt Neubau'!$E$59,'Eingabeblatt Neubau'!$E$61)</f>
        <v>6.2089999999999999E-2</v>
      </c>
      <c r="AD64" s="109">
        <f>IF(AD12&lt;='Eingabeblatt Neubau'!$E$60,'Eingabeblatt Neubau'!$E$59,'Eingabeblatt Neubau'!$E$61)</f>
        <v>6.2089999999999999E-2</v>
      </c>
      <c r="AE64" s="109">
        <f>IF(AE12&lt;='Eingabeblatt Neubau'!$E$60,'Eingabeblatt Neubau'!$E$59,'Eingabeblatt Neubau'!$E$61)</f>
        <v>6.2089999999999999E-2</v>
      </c>
      <c r="AF64" s="109">
        <f>IF(AF12&lt;='Eingabeblatt Neubau'!$E$60,'Eingabeblatt Neubau'!$E$59,'Eingabeblatt Neubau'!$E$61)</f>
        <v>6.2089999999999999E-2</v>
      </c>
      <c r="AG64" s="109">
        <f>IF(AG12&lt;='Eingabeblatt Neubau'!$E$60,'Eingabeblatt Neubau'!$E$59,'Eingabeblatt Neubau'!$E$61)</f>
        <v>6.2089999999999999E-2</v>
      </c>
      <c r="AH64" s="109">
        <f>IF(AH12&lt;='Eingabeblatt Neubau'!$E$60,'Eingabeblatt Neubau'!$E$59,'Eingabeblatt Neubau'!$E$61)</f>
        <v>6.2089999999999999E-2</v>
      </c>
      <c r="AI64" s="109">
        <f>IF(AI12&lt;='Eingabeblatt Neubau'!$E$60,'Eingabeblatt Neubau'!$E$59,'Eingabeblatt Neubau'!$E$61)</f>
        <v>6.2089999999999999E-2</v>
      </c>
      <c r="AJ64" s="109">
        <f>IF(AJ12&lt;='Eingabeblatt Neubau'!$E$60,'Eingabeblatt Neubau'!$E$59,'Eingabeblatt Neubau'!$E$61)</f>
        <v>6.2089999999999999E-2</v>
      </c>
      <c r="AK64" s="109">
        <f>IF(AK12&lt;='Eingabeblatt Neubau'!$E$60,'Eingabeblatt Neubau'!$E$59,'Eingabeblatt Neubau'!$E$61)</f>
        <v>6.2089999999999999E-2</v>
      </c>
      <c r="AL64" s="109">
        <f>IF(AL12&lt;='Eingabeblatt Neubau'!$E$60,'Eingabeblatt Neubau'!$E$59,'Eingabeblatt Neubau'!$E$61)</f>
        <v>6.2089999999999999E-2</v>
      </c>
      <c r="AM64" s="109">
        <f>IF(AM12&lt;='Eingabeblatt Neubau'!$E$60,'Eingabeblatt Neubau'!$E$59,'Eingabeblatt Neubau'!$E$61)</f>
        <v>6.2089999999999999E-2</v>
      </c>
      <c r="AN64" s="109">
        <f>IF(AN12&lt;='Eingabeblatt Neubau'!$E$60,'Eingabeblatt Neubau'!$E$59,'Eingabeblatt Neubau'!$E$61)</f>
        <v>6.2089999999999999E-2</v>
      </c>
      <c r="AO64" s="109">
        <f>IF(AO12&lt;='Eingabeblatt Neubau'!$E$60,'Eingabeblatt Neubau'!$E$59,'Eingabeblatt Neubau'!$E$61)</f>
        <v>6.2089999999999999E-2</v>
      </c>
      <c r="AP64" s="109">
        <f>IF(AP12&lt;='Eingabeblatt Neubau'!$E$60,'Eingabeblatt Neubau'!$E$59,'Eingabeblatt Neubau'!$E$61)</f>
        <v>6.2089999999999999E-2</v>
      </c>
      <c r="AQ64" s="109">
        <f>IF(AQ12&lt;='Eingabeblatt Neubau'!$E$60,'Eingabeblatt Neubau'!$E$59,'Eingabeblatt Neubau'!$E$61)</f>
        <v>6.2089999999999999E-2</v>
      </c>
    </row>
    <row r="65" spans="1:43" s="24" customFormat="1" outlineLevel="1">
      <c r="A65" s="100"/>
      <c r="B65" s="104" t="s">
        <v>61</v>
      </c>
      <c r="C65" s="107"/>
      <c r="D65" s="109" t="str">
        <f t="shared" ref="D65:AQ65" si="34">IF(D66&gt;0,D64,"0")</f>
        <v>0</v>
      </c>
      <c r="E65" s="109" t="str">
        <f t="shared" si="34"/>
        <v>0</v>
      </c>
      <c r="F65" s="109" t="str">
        <f t="shared" si="34"/>
        <v>0</v>
      </c>
      <c r="G65" s="109" t="str">
        <f t="shared" si="34"/>
        <v>0</v>
      </c>
      <c r="H65" s="109" t="str">
        <f t="shared" si="34"/>
        <v>0</v>
      </c>
      <c r="I65" s="109" t="str">
        <f t="shared" si="34"/>
        <v>0</v>
      </c>
      <c r="J65" s="109" t="str">
        <f t="shared" si="34"/>
        <v>0</v>
      </c>
      <c r="K65" s="109" t="str">
        <f t="shared" si="34"/>
        <v>0</v>
      </c>
      <c r="L65" s="109" t="str">
        <f t="shared" si="34"/>
        <v>0</v>
      </c>
      <c r="M65" s="109" t="str">
        <f t="shared" si="34"/>
        <v>0</v>
      </c>
      <c r="N65" s="109" t="str">
        <f t="shared" si="34"/>
        <v>0</v>
      </c>
      <c r="O65" s="109" t="str">
        <f t="shared" si="34"/>
        <v>0</v>
      </c>
      <c r="P65" s="109" t="str">
        <f t="shared" si="34"/>
        <v>0</v>
      </c>
      <c r="Q65" s="109" t="str">
        <f t="shared" si="34"/>
        <v>0</v>
      </c>
      <c r="R65" s="109" t="str">
        <f t="shared" si="34"/>
        <v>0</v>
      </c>
      <c r="S65" s="109" t="str">
        <f t="shared" si="34"/>
        <v>0</v>
      </c>
      <c r="T65" s="109" t="str">
        <f t="shared" si="34"/>
        <v>0</v>
      </c>
      <c r="U65" s="109" t="str">
        <f t="shared" si="34"/>
        <v>0</v>
      </c>
      <c r="V65" s="109" t="str">
        <f t="shared" si="34"/>
        <v>0</v>
      </c>
      <c r="W65" s="109" t="str">
        <f t="shared" si="34"/>
        <v>0</v>
      </c>
      <c r="X65" s="109" t="str">
        <f t="shared" si="34"/>
        <v>0</v>
      </c>
      <c r="Y65" s="109" t="str">
        <f t="shared" si="34"/>
        <v>0</v>
      </c>
      <c r="Z65" s="109" t="str">
        <f t="shared" si="34"/>
        <v>0</v>
      </c>
      <c r="AA65" s="109" t="str">
        <f t="shared" si="34"/>
        <v>0</v>
      </c>
      <c r="AB65" s="109" t="str">
        <f t="shared" si="34"/>
        <v>0</v>
      </c>
      <c r="AC65" s="109" t="str">
        <f t="shared" si="34"/>
        <v>0</v>
      </c>
      <c r="AD65" s="109" t="str">
        <f t="shared" si="34"/>
        <v>0</v>
      </c>
      <c r="AE65" s="109" t="str">
        <f t="shared" si="34"/>
        <v>0</v>
      </c>
      <c r="AF65" s="109" t="str">
        <f t="shared" si="34"/>
        <v>0</v>
      </c>
      <c r="AG65" s="109" t="str">
        <f t="shared" si="34"/>
        <v>0</v>
      </c>
      <c r="AH65" s="109" t="str">
        <f t="shared" si="34"/>
        <v>0</v>
      </c>
      <c r="AI65" s="109" t="str">
        <f t="shared" si="34"/>
        <v>0</v>
      </c>
      <c r="AJ65" s="109" t="str">
        <f t="shared" si="34"/>
        <v>0</v>
      </c>
      <c r="AK65" s="109" t="str">
        <f t="shared" si="34"/>
        <v>0</v>
      </c>
      <c r="AL65" s="109" t="str">
        <f t="shared" si="34"/>
        <v>0</v>
      </c>
      <c r="AM65" s="109" t="str">
        <f t="shared" si="34"/>
        <v>0</v>
      </c>
      <c r="AN65" s="109" t="str">
        <f t="shared" si="34"/>
        <v>0</v>
      </c>
      <c r="AO65" s="109" t="str">
        <f t="shared" si="34"/>
        <v>0</v>
      </c>
      <c r="AP65" s="109" t="str">
        <f t="shared" si="34"/>
        <v>0</v>
      </c>
      <c r="AQ65" s="109" t="str">
        <f t="shared" si="34"/>
        <v>0</v>
      </c>
    </row>
    <row r="66" spans="1:43" s="24" customFormat="1" ht="13.5" outlineLevel="1" thickBot="1">
      <c r="A66" s="100"/>
      <c r="B66" s="110" t="s">
        <v>62</v>
      </c>
      <c r="C66" s="111"/>
      <c r="D66" s="112">
        <f t="shared" ref="D66:AQ66" si="35">(D64*C60)</f>
        <v>0</v>
      </c>
      <c r="E66" s="112">
        <f t="shared" si="35"/>
        <v>0</v>
      </c>
      <c r="F66" s="112">
        <f t="shared" si="35"/>
        <v>0</v>
      </c>
      <c r="G66" s="112">
        <f t="shared" si="35"/>
        <v>0</v>
      </c>
      <c r="H66" s="112">
        <f t="shared" si="35"/>
        <v>0</v>
      </c>
      <c r="I66" s="112">
        <f t="shared" si="35"/>
        <v>0</v>
      </c>
      <c r="J66" s="112">
        <f t="shared" si="35"/>
        <v>0</v>
      </c>
      <c r="K66" s="112">
        <f t="shared" si="35"/>
        <v>0</v>
      </c>
      <c r="L66" s="112">
        <f t="shared" si="35"/>
        <v>0</v>
      </c>
      <c r="M66" s="112">
        <f t="shared" si="35"/>
        <v>0</v>
      </c>
      <c r="N66" s="112">
        <f t="shared" si="35"/>
        <v>0</v>
      </c>
      <c r="O66" s="112">
        <f t="shared" si="35"/>
        <v>0</v>
      </c>
      <c r="P66" s="112">
        <f t="shared" si="35"/>
        <v>0</v>
      </c>
      <c r="Q66" s="112">
        <f t="shared" si="35"/>
        <v>0</v>
      </c>
      <c r="R66" s="112">
        <f t="shared" si="35"/>
        <v>0</v>
      </c>
      <c r="S66" s="112">
        <f t="shared" si="35"/>
        <v>0</v>
      </c>
      <c r="T66" s="112">
        <f t="shared" si="35"/>
        <v>0</v>
      </c>
      <c r="U66" s="112">
        <f t="shared" si="35"/>
        <v>0</v>
      </c>
      <c r="V66" s="112">
        <f t="shared" si="35"/>
        <v>0</v>
      </c>
      <c r="W66" s="112">
        <f t="shared" si="35"/>
        <v>0</v>
      </c>
      <c r="X66" s="112">
        <f t="shared" si="35"/>
        <v>0</v>
      </c>
      <c r="Y66" s="112">
        <f t="shared" si="35"/>
        <v>0</v>
      </c>
      <c r="Z66" s="112">
        <f t="shared" si="35"/>
        <v>0</v>
      </c>
      <c r="AA66" s="112">
        <f t="shared" si="35"/>
        <v>0</v>
      </c>
      <c r="AB66" s="112">
        <f t="shared" si="35"/>
        <v>0</v>
      </c>
      <c r="AC66" s="112">
        <f t="shared" si="35"/>
        <v>0</v>
      </c>
      <c r="AD66" s="112">
        <f t="shared" si="35"/>
        <v>0</v>
      </c>
      <c r="AE66" s="112">
        <f t="shared" si="35"/>
        <v>0</v>
      </c>
      <c r="AF66" s="112">
        <f t="shared" si="35"/>
        <v>0</v>
      </c>
      <c r="AG66" s="112">
        <f t="shared" si="35"/>
        <v>0</v>
      </c>
      <c r="AH66" s="112">
        <f t="shared" si="35"/>
        <v>0</v>
      </c>
      <c r="AI66" s="112">
        <f t="shared" si="35"/>
        <v>0</v>
      </c>
      <c r="AJ66" s="112">
        <f t="shared" si="35"/>
        <v>0</v>
      </c>
      <c r="AK66" s="112">
        <f t="shared" si="35"/>
        <v>0</v>
      </c>
      <c r="AL66" s="112">
        <f t="shared" si="35"/>
        <v>0</v>
      </c>
      <c r="AM66" s="112">
        <f t="shared" si="35"/>
        <v>0</v>
      </c>
      <c r="AN66" s="112">
        <f t="shared" si="35"/>
        <v>0</v>
      </c>
      <c r="AO66" s="112">
        <f t="shared" si="35"/>
        <v>0</v>
      </c>
      <c r="AP66" s="112">
        <f t="shared" si="35"/>
        <v>0</v>
      </c>
      <c r="AQ66" s="112">
        <f t="shared" si="35"/>
        <v>0</v>
      </c>
    </row>
    <row r="67" spans="1:43" s="24" customFormat="1">
      <c r="A67" s="100"/>
      <c r="B67" s="104" t="s">
        <v>101</v>
      </c>
      <c r="C67" s="106"/>
      <c r="D67" s="105">
        <f t="shared" ref="D67:AQ67" si="36">D47+D54+D61</f>
        <v>0</v>
      </c>
      <c r="E67" s="105">
        <f t="shared" si="36"/>
        <v>0</v>
      </c>
      <c r="F67" s="105">
        <f t="shared" si="36"/>
        <v>0</v>
      </c>
      <c r="G67" s="105">
        <f t="shared" si="36"/>
        <v>0</v>
      </c>
      <c r="H67" s="105">
        <f t="shared" si="36"/>
        <v>0</v>
      </c>
      <c r="I67" s="105">
        <f t="shared" si="36"/>
        <v>0</v>
      </c>
      <c r="J67" s="105">
        <f t="shared" si="36"/>
        <v>0</v>
      </c>
      <c r="K67" s="105">
        <f t="shared" si="36"/>
        <v>0</v>
      </c>
      <c r="L67" s="105">
        <f t="shared" si="36"/>
        <v>0</v>
      </c>
      <c r="M67" s="105">
        <f t="shared" si="36"/>
        <v>0</v>
      </c>
      <c r="N67" s="105">
        <f t="shared" si="36"/>
        <v>0</v>
      </c>
      <c r="O67" s="105">
        <f t="shared" si="36"/>
        <v>0</v>
      </c>
      <c r="P67" s="105">
        <f t="shared" si="36"/>
        <v>0</v>
      </c>
      <c r="Q67" s="105">
        <f t="shared" si="36"/>
        <v>0</v>
      </c>
      <c r="R67" s="105">
        <f t="shared" si="36"/>
        <v>0</v>
      </c>
      <c r="S67" s="105">
        <f t="shared" si="36"/>
        <v>0</v>
      </c>
      <c r="T67" s="105">
        <f t="shared" si="36"/>
        <v>0</v>
      </c>
      <c r="U67" s="105">
        <f t="shared" si="36"/>
        <v>0</v>
      </c>
      <c r="V67" s="105">
        <f t="shared" si="36"/>
        <v>0</v>
      </c>
      <c r="W67" s="105">
        <f t="shared" si="36"/>
        <v>0</v>
      </c>
      <c r="X67" s="105">
        <f t="shared" si="36"/>
        <v>0</v>
      </c>
      <c r="Y67" s="105">
        <f t="shared" si="36"/>
        <v>0</v>
      </c>
      <c r="Z67" s="105">
        <f t="shared" si="36"/>
        <v>0</v>
      </c>
      <c r="AA67" s="105">
        <f t="shared" si="36"/>
        <v>0</v>
      </c>
      <c r="AB67" s="105">
        <f t="shared" si="36"/>
        <v>0</v>
      </c>
      <c r="AC67" s="105">
        <f t="shared" si="36"/>
        <v>0</v>
      </c>
      <c r="AD67" s="105">
        <f t="shared" si="36"/>
        <v>0</v>
      </c>
      <c r="AE67" s="105">
        <f t="shared" si="36"/>
        <v>0</v>
      </c>
      <c r="AF67" s="105">
        <f t="shared" si="36"/>
        <v>0</v>
      </c>
      <c r="AG67" s="105">
        <f t="shared" si="36"/>
        <v>0</v>
      </c>
      <c r="AH67" s="105">
        <f t="shared" si="36"/>
        <v>0</v>
      </c>
      <c r="AI67" s="105">
        <f t="shared" si="36"/>
        <v>0</v>
      </c>
      <c r="AJ67" s="105">
        <f t="shared" si="36"/>
        <v>0</v>
      </c>
      <c r="AK67" s="105">
        <f t="shared" si="36"/>
        <v>0</v>
      </c>
      <c r="AL67" s="105">
        <f t="shared" si="36"/>
        <v>0</v>
      </c>
      <c r="AM67" s="105">
        <f t="shared" si="36"/>
        <v>0</v>
      </c>
      <c r="AN67" s="105">
        <f t="shared" si="36"/>
        <v>0</v>
      </c>
      <c r="AO67" s="105">
        <f t="shared" si="36"/>
        <v>0</v>
      </c>
      <c r="AP67" s="105">
        <f t="shared" si="36"/>
        <v>0</v>
      </c>
      <c r="AQ67" s="105">
        <f t="shared" si="36"/>
        <v>0</v>
      </c>
    </row>
    <row r="68" spans="1:43" s="24" customFormat="1">
      <c r="A68" s="100"/>
      <c r="B68" s="104" t="s">
        <v>65</v>
      </c>
      <c r="C68" s="106"/>
      <c r="D68" s="105">
        <f t="shared" ref="D68:AQ68" si="37">D49+D56+D63</f>
        <v>0</v>
      </c>
      <c r="E68" s="105">
        <f t="shared" si="37"/>
        <v>0</v>
      </c>
      <c r="F68" s="105">
        <f t="shared" si="37"/>
        <v>0</v>
      </c>
      <c r="G68" s="105">
        <f t="shared" si="37"/>
        <v>0</v>
      </c>
      <c r="H68" s="105">
        <f t="shared" si="37"/>
        <v>0</v>
      </c>
      <c r="I68" s="105">
        <f t="shared" si="37"/>
        <v>0</v>
      </c>
      <c r="J68" s="105">
        <f t="shared" si="37"/>
        <v>0</v>
      </c>
      <c r="K68" s="105">
        <f t="shared" si="37"/>
        <v>0</v>
      </c>
      <c r="L68" s="105">
        <f t="shared" si="37"/>
        <v>0</v>
      </c>
      <c r="M68" s="105">
        <f t="shared" si="37"/>
        <v>0</v>
      </c>
      <c r="N68" s="105">
        <f t="shared" si="37"/>
        <v>0</v>
      </c>
      <c r="O68" s="105">
        <f t="shared" si="37"/>
        <v>0</v>
      </c>
      <c r="P68" s="105">
        <f t="shared" si="37"/>
        <v>0</v>
      </c>
      <c r="Q68" s="105">
        <f t="shared" si="37"/>
        <v>0</v>
      </c>
      <c r="R68" s="105">
        <f t="shared" si="37"/>
        <v>0</v>
      </c>
      <c r="S68" s="105">
        <f t="shared" si="37"/>
        <v>0</v>
      </c>
      <c r="T68" s="105">
        <f t="shared" si="37"/>
        <v>0</v>
      </c>
      <c r="U68" s="105">
        <f t="shared" si="37"/>
        <v>0</v>
      </c>
      <c r="V68" s="105">
        <f t="shared" si="37"/>
        <v>0</v>
      </c>
      <c r="W68" s="105">
        <f t="shared" si="37"/>
        <v>0</v>
      </c>
      <c r="X68" s="105">
        <f t="shared" si="37"/>
        <v>0</v>
      </c>
      <c r="Y68" s="105">
        <f t="shared" si="37"/>
        <v>0</v>
      </c>
      <c r="Z68" s="105">
        <f t="shared" si="37"/>
        <v>0</v>
      </c>
      <c r="AA68" s="105">
        <f t="shared" si="37"/>
        <v>0</v>
      </c>
      <c r="AB68" s="105">
        <f t="shared" si="37"/>
        <v>0</v>
      </c>
      <c r="AC68" s="105">
        <f t="shared" si="37"/>
        <v>0</v>
      </c>
      <c r="AD68" s="105">
        <f t="shared" si="37"/>
        <v>0</v>
      </c>
      <c r="AE68" s="105">
        <f t="shared" si="37"/>
        <v>0</v>
      </c>
      <c r="AF68" s="105">
        <f t="shared" si="37"/>
        <v>0</v>
      </c>
      <c r="AG68" s="105">
        <f t="shared" si="37"/>
        <v>0</v>
      </c>
      <c r="AH68" s="105">
        <f t="shared" si="37"/>
        <v>0</v>
      </c>
      <c r="AI68" s="105">
        <f t="shared" si="37"/>
        <v>0</v>
      </c>
      <c r="AJ68" s="105">
        <f t="shared" si="37"/>
        <v>0</v>
      </c>
      <c r="AK68" s="105">
        <f t="shared" si="37"/>
        <v>0</v>
      </c>
      <c r="AL68" s="105">
        <f t="shared" si="37"/>
        <v>0</v>
      </c>
      <c r="AM68" s="105">
        <f t="shared" si="37"/>
        <v>0</v>
      </c>
      <c r="AN68" s="105">
        <f t="shared" si="37"/>
        <v>0</v>
      </c>
      <c r="AO68" s="105">
        <f t="shared" si="37"/>
        <v>0</v>
      </c>
      <c r="AP68" s="105">
        <f t="shared" si="37"/>
        <v>0</v>
      </c>
      <c r="AQ68" s="105">
        <f t="shared" si="37"/>
        <v>0</v>
      </c>
    </row>
    <row r="69" spans="1:43" s="24" customFormat="1">
      <c r="A69" s="100"/>
      <c r="B69" s="104" t="s">
        <v>66</v>
      </c>
      <c r="C69" s="106"/>
      <c r="D69" s="105">
        <f t="shared" ref="D69:AQ69" si="38">D52+D59+D66</f>
        <v>0</v>
      </c>
      <c r="E69" s="105">
        <f t="shared" si="38"/>
        <v>0</v>
      </c>
      <c r="F69" s="105">
        <f t="shared" si="38"/>
        <v>0</v>
      </c>
      <c r="G69" s="105">
        <f t="shared" si="38"/>
        <v>0</v>
      </c>
      <c r="H69" s="105">
        <f t="shared" si="38"/>
        <v>0</v>
      </c>
      <c r="I69" s="105">
        <f t="shared" si="38"/>
        <v>0</v>
      </c>
      <c r="J69" s="105">
        <f t="shared" si="38"/>
        <v>0</v>
      </c>
      <c r="K69" s="105">
        <f t="shared" si="38"/>
        <v>0</v>
      </c>
      <c r="L69" s="105">
        <f t="shared" si="38"/>
        <v>0</v>
      </c>
      <c r="M69" s="105">
        <f t="shared" si="38"/>
        <v>0</v>
      </c>
      <c r="N69" s="105">
        <f t="shared" si="38"/>
        <v>0</v>
      </c>
      <c r="O69" s="105">
        <f t="shared" si="38"/>
        <v>0</v>
      </c>
      <c r="P69" s="105">
        <f t="shared" si="38"/>
        <v>0</v>
      </c>
      <c r="Q69" s="105">
        <f t="shared" si="38"/>
        <v>0</v>
      </c>
      <c r="R69" s="105">
        <f t="shared" si="38"/>
        <v>0</v>
      </c>
      <c r="S69" s="105">
        <f t="shared" si="38"/>
        <v>0</v>
      </c>
      <c r="T69" s="105">
        <f t="shared" si="38"/>
        <v>0</v>
      </c>
      <c r="U69" s="105">
        <f t="shared" si="38"/>
        <v>0</v>
      </c>
      <c r="V69" s="105">
        <f t="shared" si="38"/>
        <v>0</v>
      </c>
      <c r="W69" s="105">
        <f t="shared" si="38"/>
        <v>0</v>
      </c>
      <c r="X69" s="105">
        <f t="shared" si="38"/>
        <v>0</v>
      </c>
      <c r="Y69" s="105">
        <f t="shared" si="38"/>
        <v>0</v>
      </c>
      <c r="Z69" s="105">
        <f t="shared" si="38"/>
        <v>0</v>
      </c>
      <c r="AA69" s="105">
        <f t="shared" si="38"/>
        <v>0</v>
      </c>
      <c r="AB69" s="105">
        <f t="shared" si="38"/>
        <v>0</v>
      </c>
      <c r="AC69" s="105">
        <f t="shared" si="38"/>
        <v>0</v>
      </c>
      <c r="AD69" s="105">
        <f t="shared" si="38"/>
        <v>0</v>
      </c>
      <c r="AE69" s="105">
        <f t="shared" si="38"/>
        <v>0</v>
      </c>
      <c r="AF69" s="105">
        <f t="shared" si="38"/>
        <v>0</v>
      </c>
      <c r="AG69" s="105">
        <f t="shared" si="38"/>
        <v>0</v>
      </c>
      <c r="AH69" s="105">
        <f t="shared" si="38"/>
        <v>0</v>
      </c>
      <c r="AI69" s="105">
        <f t="shared" si="38"/>
        <v>0</v>
      </c>
      <c r="AJ69" s="105">
        <f t="shared" si="38"/>
        <v>0</v>
      </c>
      <c r="AK69" s="105">
        <f t="shared" si="38"/>
        <v>0</v>
      </c>
      <c r="AL69" s="105">
        <f t="shared" si="38"/>
        <v>0</v>
      </c>
      <c r="AM69" s="105">
        <f t="shared" si="38"/>
        <v>0</v>
      </c>
      <c r="AN69" s="105">
        <f t="shared" si="38"/>
        <v>0</v>
      </c>
      <c r="AO69" s="105">
        <f t="shared" si="38"/>
        <v>0</v>
      </c>
      <c r="AP69" s="105">
        <f t="shared" si="38"/>
        <v>0</v>
      </c>
      <c r="AQ69" s="105">
        <f t="shared" si="38"/>
        <v>0</v>
      </c>
    </row>
    <row r="70" spans="1:43" s="24" customFormat="1" ht="13.5" thickBot="1">
      <c r="A70" s="100"/>
      <c r="B70" s="104"/>
      <c r="C70" s="106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</row>
    <row r="71" spans="1:43" s="117" customFormat="1" outlineLevel="1">
      <c r="A71" s="114"/>
      <c r="B71" s="115"/>
      <c r="C71" s="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</row>
    <row r="72" spans="1:43" s="117" customFormat="1" outlineLevel="1">
      <c r="A72" s="118"/>
      <c r="B72" s="23" t="s">
        <v>67</v>
      </c>
      <c r="C72" s="25"/>
      <c r="D72" s="119">
        <f>D84</f>
        <v>0.01</v>
      </c>
      <c r="E72" s="119">
        <f>D72</f>
        <v>0.01</v>
      </c>
      <c r="F72" s="119">
        <f t="shared" ref="F72:U73" si="39">E72</f>
        <v>0.01</v>
      </c>
      <c r="G72" s="119">
        <f t="shared" si="39"/>
        <v>0.01</v>
      </c>
      <c r="H72" s="119">
        <f t="shared" si="39"/>
        <v>0.01</v>
      </c>
      <c r="I72" s="119">
        <f t="shared" si="39"/>
        <v>0.01</v>
      </c>
      <c r="J72" s="119">
        <f t="shared" si="39"/>
        <v>0.01</v>
      </c>
      <c r="K72" s="119">
        <f t="shared" si="39"/>
        <v>0.01</v>
      </c>
      <c r="L72" s="119">
        <f t="shared" si="39"/>
        <v>0.01</v>
      </c>
      <c r="M72" s="119">
        <f t="shared" si="39"/>
        <v>0.01</v>
      </c>
      <c r="N72" s="119">
        <f t="shared" si="39"/>
        <v>0.01</v>
      </c>
      <c r="O72" s="119">
        <f t="shared" si="39"/>
        <v>0.01</v>
      </c>
      <c r="P72" s="119">
        <f t="shared" si="39"/>
        <v>0.01</v>
      </c>
      <c r="Q72" s="119">
        <f t="shared" si="39"/>
        <v>0.01</v>
      </c>
      <c r="R72" s="119">
        <f t="shared" si="39"/>
        <v>0.01</v>
      </c>
      <c r="S72" s="119">
        <f t="shared" si="39"/>
        <v>0.01</v>
      </c>
      <c r="T72" s="119">
        <f t="shared" si="39"/>
        <v>0.01</v>
      </c>
      <c r="U72" s="119">
        <f t="shared" si="39"/>
        <v>0.01</v>
      </c>
      <c r="V72" s="119">
        <f t="shared" ref="V72:AK73" si="40">U72</f>
        <v>0.01</v>
      </c>
      <c r="W72" s="119">
        <f t="shared" si="40"/>
        <v>0.01</v>
      </c>
      <c r="X72" s="119">
        <f t="shared" si="40"/>
        <v>0.01</v>
      </c>
      <c r="Y72" s="119">
        <f t="shared" si="40"/>
        <v>0.01</v>
      </c>
      <c r="Z72" s="119">
        <f t="shared" si="40"/>
        <v>0.01</v>
      </c>
      <c r="AA72" s="119">
        <f t="shared" si="40"/>
        <v>0.01</v>
      </c>
      <c r="AB72" s="119">
        <f t="shared" si="40"/>
        <v>0.01</v>
      </c>
      <c r="AC72" s="119">
        <f t="shared" si="40"/>
        <v>0.01</v>
      </c>
      <c r="AD72" s="119">
        <f t="shared" si="40"/>
        <v>0.01</v>
      </c>
      <c r="AE72" s="119">
        <f t="shared" si="40"/>
        <v>0.01</v>
      </c>
      <c r="AF72" s="119">
        <f t="shared" si="40"/>
        <v>0.01</v>
      </c>
      <c r="AG72" s="119">
        <f t="shared" si="40"/>
        <v>0.01</v>
      </c>
      <c r="AH72" s="119">
        <f t="shared" si="40"/>
        <v>0.01</v>
      </c>
      <c r="AI72" s="119">
        <f t="shared" si="40"/>
        <v>0.01</v>
      </c>
      <c r="AJ72" s="119">
        <f t="shared" si="40"/>
        <v>0.01</v>
      </c>
      <c r="AK72" s="119">
        <f t="shared" si="40"/>
        <v>0.01</v>
      </c>
      <c r="AL72" s="119">
        <f t="shared" ref="AK72:AQ73" si="41">AK72</f>
        <v>0.01</v>
      </c>
      <c r="AM72" s="119">
        <f t="shared" si="41"/>
        <v>0.01</v>
      </c>
      <c r="AN72" s="119">
        <f t="shared" si="41"/>
        <v>0.01</v>
      </c>
      <c r="AO72" s="119">
        <f t="shared" si="41"/>
        <v>0.01</v>
      </c>
      <c r="AP72" s="119">
        <f t="shared" si="41"/>
        <v>0.01</v>
      </c>
      <c r="AQ72" s="119">
        <f t="shared" si="41"/>
        <v>0.01</v>
      </c>
    </row>
    <row r="73" spans="1:43" s="117" customFormat="1" outlineLevel="1">
      <c r="A73" s="118"/>
      <c r="B73" s="23" t="s">
        <v>68</v>
      </c>
      <c r="C73" s="25"/>
      <c r="D73" s="119">
        <f>D84</f>
        <v>0.01</v>
      </c>
      <c r="E73" s="119">
        <f>D73</f>
        <v>0.01</v>
      </c>
      <c r="F73" s="119">
        <f t="shared" si="39"/>
        <v>0.01</v>
      </c>
      <c r="G73" s="119">
        <f t="shared" si="39"/>
        <v>0.01</v>
      </c>
      <c r="H73" s="119">
        <f t="shared" si="39"/>
        <v>0.01</v>
      </c>
      <c r="I73" s="119">
        <f t="shared" si="39"/>
        <v>0.01</v>
      </c>
      <c r="J73" s="119">
        <f t="shared" si="39"/>
        <v>0.01</v>
      </c>
      <c r="K73" s="119">
        <f t="shared" si="39"/>
        <v>0.01</v>
      </c>
      <c r="L73" s="119">
        <f t="shared" si="39"/>
        <v>0.01</v>
      </c>
      <c r="M73" s="119">
        <f t="shared" si="39"/>
        <v>0.01</v>
      </c>
      <c r="N73" s="119">
        <f t="shared" si="39"/>
        <v>0.01</v>
      </c>
      <c r="O73" s="119">
        <f t="shared" si="39"/>
        <v>0.01</v>
      </c>
      <c r="P73" s="119">
        <f t="shared" si="39"/>
        <v>0.01</v>
      </c>
      <c r="Q73" s="119">
        <f t="shared" si="39"/>
        <v>0.01</v>
      </c>
      <c r="R73" s="119">
        <f t="shared" si="39"/>
        <v>0.01</v>
      </c>
      <c r="S73" s="119">
        <f t="shared" si="39"/>
        <v>0.01</v>
      </c>
      <c r="T73" s="119">
        <f t="shared" si="39"/>
        <v>0.01</v>
      </c>
      <c r="U73" s="119">
        <f t="shared" si="39"/>
        <v>0.01</v>
      </c>
      <c r="V73" s="119">
        <f t="shared" si="40"/>
        <v>0.01</v>
      </c>
      <c r="W73" s="119">
        <f t="shared" si="40"/>
        <v>0.01</v>
      </c>
      <c r="X73" s="119">
        <f t="shared" si="40"/>
        <v>0.01</v>
      </c>
      <c r="Y73" s="119">
        <f t="shared" si="40"/>
        <v>0.01</v>
      </c>
      <c r="Z73" s="119">
        <f t="shared" si="40"/>
        <v>0.01</v>
      </c>
      <c r="AA73" s="119">
        <f t="shared" si="40"/>
        <v>0.01</v>
      </c>
      <c r="AB73" s="119">
        <f t="shared" si="40"/>
        <v>0.01</v>
      </c>
      <c r="AC73" s="119">
        <f t="shared" si="40"/>
        <v>0.01</v>
      </c>
      <c r="AD73" s="119">
        <f t="shared" si="40"/>
        <v>0.01</v>
      </c>
      <c r="AE73" s="119">
        <f t="shared" si="40"/>
        <v>0.01</v>
      </c>
      <c r="AF73" s="119">
        <f t="shared" si="40"/>
        <v>0.01</v>
      </c>
      <c r="AG73" s="119">
        <f t="shared" si="40"/>
        <v>0.01</v>
      </c>
      <c r="AH73" s="119">
        <f t="shared" si="40"/>
        <v>0.01</v>
      </c>
      <c r="AI73" s="119">
        <f t="shared" si="40"/>
        <v>0.01</v>
      </c>
      <c r="AJ73" s="119">
        <f t="shared" si="40"/>
        <v>0.01</v>
      </c>
      <c r="AK73" s="119">
        <f t="shared" si="41"/>
        <v>0.01</v>
      </c>
      <c r="AL73" s="119">
        <f t="shared" si="41"/>
        <v>0.01</v>
      </c>
      <c r="AM73" s="119">
        <f t="shared" si="41"/>
        <v>0.01</v>
      </c>
      <c r="AN73" s="119">
        <f t="shared" si="41"/>
        <v>0.01</v>
      </c>
      <c r="AO73" s="119">
        <f t="shared" si="41"/>
        <v>0.01</v>
      </c>
      <c r="AP73" s="119">
        <f t="shared" si="41"/>
        <v>0.01</v>
      </c>
      <c r="AQ73" s="119">
        <f t="shared" si="41"/>
        <v>0.01</v>
      </c>
    </row>
    <row r="74" spans="1:43" s="117" customFormat="1" outlineLevel="1">
      <c r="A74" s="118"/>
      <c r="B74" s="23" t="s">
        <v>69</v>
      </c>
      <c r="C74" s="25"/>
      <c r="D74" s="119" t="str">
        <f t="shared" ref="D74:AQ74" si="42">D51</f>
        <v>0</v>
      </c>
      <c r="E74" s="119" t="str">
        <f t="shared" si="42"/>
        <v>0</v>
      </c>
      <c r="F74" s="119" t="str">
        <f t="shared" si="42"/>
        <v>0</v>
      </c>
      <c r="G74" s="119" t="str">
        <f t="shared" si="42"/>
        <v>0</v>
      </c>
      <c r="H74" s="119" t="str">
        <f t="shared" si="42"/>
        <v>0</v>
      </c>
      <c r="I74" s="119" t="str">
        <f t="shared" si="42"/>
        <v>0</v>
      </c>
      <c r="J74" s="119" t="str">
        <f t="shared" si="42"/>
        <v>0</v>
      </c>
      <c r="K74" s="119" t="str">
        <f t="shared" si="42"/>
        <v>0</v>
      </c>
      <c r="L74" s="119" t="str">
        <f t="shared" si="42"/>
        <v>0</v>
      </c>
      <c r="M74" s="119" t="str">
        <f t="shared" si="42"/>
        <v>0</v>
      </c>
      <c r="N74" s="119" t="str">
        <f t="shared" si="42"/>
        <v>0</v>
      </c>
      <c r="O74" s="119" t="str">
        <f t="shared" si="42"/>
        <v>0</v>
      </c>
      <c r="P74" s="119" t="str">
        <f t="shared" si="42"/>
        <v>0</v>
      </c>
      <c r="Q74" s="119" t="str">
        <f t="shared" si="42"/>
        <v>0</v>
      </c>
      <c r="R74" s="119" t="str">
        <f t="shared" si="42"/>
        <v>0</v>
      </c>
      <c r="S74" s="119" t="str">
        <f t="shared" si="42"/>
        <v>0</v>
      </c>
      <c r="T74" s="119" t="str">
        <f t="shared" si="42"/>
        <v>0</v>
      </c>
      <c r="U74" s="119" t="str">
        <f t="shared" si="42"/>
        <v>0</v>
      </c>
      <c r="V74" s="119" t="str">
        <f t="shared" si="42"/>
        <v>0</v>
      </c>
      <c r="W74" s="119" t="str">
        <f t="shared" si="42"/>
        <v>0</v>
      </c>
      <c r="X74" s="119" t="str">
        <f t="shared" si="42"/>
        <v>0</v>
      </c>
      <c r="Y74" s="119" t="str">
        <f t="shared" si="42"/>
        <v>0</v>
      </c>
      <c r="Z74" s="119" t="str">
        <f t="shared" si="42"/>
        <v>0</v>
      </c>
      <c r="AA74" s="119" t="str">
        <f t="shared" si="42"/>
        <v>0</v>
      </c>
      <c r="AB74" s="119" t="str">
        <f t="shared" si="42"/>
        <v>0</v>
      </c>
      <c r="AC74" s="119" t="str">
        <f t="shared" si="42"/>
        <v>0</v>
      </c>
      <c r="AD74" s="119" t="str">
        <f t="shared" si="42"/>
        <v>0</v>
      </c>
      <c r="AE74" s="119" t="str">
        <f t="shared" si="42"/>
        <v>0</v>
      </c>
      <c r="AF74" s="119" t="str">
        <f t="shared" si="42"/>
        <v>0</v>
      </c>
      <c r="AG74" s="119" t="str">
        <f t="shared" si="42"/>
        <v>0</v>
      </c>
      <c r="AH74" s="119" t="str">
        <f t="shared" si="42"/>
        <v>0</v>
      </c>
      <c r="AI74" s="119" t="str">
        <f t="shared" si="42"/>
        <v>0</v>
      </c>
      <c r="AJ74" s="119" t="str">
        <f t="shared" si="42"/>
        <v>0</v>
      </c>
      <c r="AK74" s="119" t="str">
        <f t="shared" si="42"/>
        <v>0</v>
      </c>
      <c r="AL74" s="119" t="str">
        <f t="shared" si="42"/>
        <v>0</v>
      </c>
      <c r="AM74" s="119" t="str">
        <f t="shared" si="42"/>
        <v>0</v>
      </c>
      <c r="AN74" s="119" t="str">
        <f t="shared" si="42"/>
        <v>0</v>
      </c>
      <c r="AO74" s="119" t="str">
        <f t="shared" si="42"/>
        <v>0</v>
      </c>
      <c r="AP74" s="119" t="str">
        <f t="shared" si="42"/>
        <v>0</v>
      </c>
      <c r="AQ74" s="119" t="str">
        <f t="shared" si="42"/>
        <v>0</v>
      </c>
    </row>
    <row r="75" spans="1:43" s="117" customFormat="1" outlineLevel="1">
      <c r="A75" s="118"/>
      <c r="B75" s="23" t="s">
        <v>70</v>
      </c>
      <c r="C75" s="25"/>
      <c r="D75" s="119" t="str">
        <f t="shared" ref="D75:AQ75" si="43">D58</f>
        <v>0</v>
      </c>
      <c r="E75" s="119" t="str">
        <f t="shared" si="43"/>
        <v>0</v>
      </c>
      <c r="F75" s="119" t="str">
        <f t="shared" si="43"/>
        <v>0</v>
      </c>
      <c r="G75" s="119" t="str">
        <f t="shared" si="43"/>
        <v>0</v>
      </c>
      <c r="H75" s="119" t="str">
        <f t="shared" si="43"/>
        <v>0</v>
      </c>
      <c r="I75" s="119" t="str">
        <f t="shared" si="43"/>
        <v>0</v>
      </c>
      <c r="J75" s="119" t="str">
        <f t="shared" si="43"/>
        <v>0</v>
      </c>
      <c r="K75" s="119" t="str">
        <f t="shared" si="43"/>
        <v>0</v>
      </c>
      <c r="L75" s="119" t="str">
        <f t="shared" si="43"/>
        <v>0</v>
      </c>
      <c r="M75" s="119" t="str">
        <f t="shared" si="43"/>
        <v>0</v>
      </c>
      <c r="N75" s="119" t="str">
        <f t="shared" si="43"/>
        <v>0</v>
      </c>
      <c r="O75" s="119" t="str">
        <f t="shared" si="43"/>
        <v>0</v>
      </c>
      <c r="P75" s="119" t="str">
        <f t="shared" si="43"/>
        <v>0</v>
      </c>
      <c r="Q75" s="119" t="str">
        <f t="shared" si="43"/>
        <v>0</v>
      </c>
      <c r="R75" s="119" t="str">
        <f t="shared" si="43"/>
        <v>0</v>
      </c>
      <c r="S75" s="119" t="str">
        <f t="shared" si="43"/>
        <v>0</v>
      </c>
      <c r="T75" s="119" t="str">
        <f t="shared" si="43"/>
        <v>0</v>
      </c>
      <c r="U75" s="119" t="str">
        <f t="shared" si="43"/>
        <v>0</v>
      </c>
      <c r="V75" s="119" t="str">
        <f t="shared" si="43"/>
        <v>0</v>
      </c>
      <c r="W75" s="119" t="str">
        <f t="shared" si="43"/>
        <v>0</v>
      </c>
      <c r="X75" s="119" t="str">
        <f t="shared" si="43"/>
        <v>0</v>
      </c>
      <c r="Y75" s="119" t="str">
        <f t="shared" si="43"/>
        <v>0</v>
      </c>
      <c r="Z75" s="119" t="str">
        <f t="shared" si="43"/>
        <v>0</v>
      </c>
      <c r="AA75" s="119" t="str">
        <f t="shared" si="43"/>
        <v>0</v>
      </c>
      <c r="AB75" s="119" t="str">
        <f t="shared" si="43"/>
        <v>0</v>
      </c>
      <c r="AC75" s="119" t="str">
        <f t="shared" si="43"/>
        <v>0</v>
      </c>
      <c r="AD75" s="119" t="str">
        <f t="shared" si="43"/>
        <v>0</v>
      </c>
      <c r="AE75" s="119" t="str">
        <f t="shared" si="43"/>
        <v>0</v>
      </c>
      <c r="AF75" s="119" t="str">
        <f t="shared" si="43"/>
        <v>0</v>
      </c>
      <c r="AG75" s="119" t="str">
        <f t="shared" si="43"/>
        <v>0</v>
      </c>
      <c r="AH75" s="119" t="str">
        <f t="shared" si="43"/>
        <v>0</v>
      </c>
      <c r="AI75" s="119" t="str">
        <f t="shared" si="43"/>
        <v>0</v>
      </c>
      <c r="AJ75" s="119" t="str">
        <f t="shared" si="43"/>
        <v>0</v>
      </c>
      <c r="AK75" s="119" t="str">
        <f t="shared" si="43"/>
        <v>0</v>
      </c>
      <c r="AL75" s="119" t="str">
        <f t="shared" si="43"/>
        <v>0</v>
      </c>
      <c r="AM75" s="119" t="str">
        <f t="shared" si="43"/>
        <v>0</v>
      </c>
      <c r="AN75" s="119" t="str">
        <f t="shared" si="43"/>
        <v>0</v>
      </c>
      <c r="AO75" s="119" t="str">
        <f>AO58</f>
        <v>0</v>
      </c>
      <c r="AP75" s="119" t="str">
        <f t="shared" si="43"/>
        <v>0</v>
      </c>
      <c r="AQ75" s="119" t="str">
        <f t="shared" si="43"/>
        <v>0</v>
      </c>
    </row>
    <row r="76" spans="1:43" s="117" customFormat="1" outlineLevel="1">
      <c r="A76" s="118"/>
      <c r="B76" s="23" t="s">
        <v>71</v>
      </c>
      <c r="C76" s="25"/>
      <c r="D76" s="119" t="str">
        <f t="shared" ref="D76:AQ76" si="44">D65</f>
        <v>0</v>
      </c>
      <c r="E76" s="119" t="str">
        <f t="shared" si="44"/>
        <v>0</v>
      </c>
      <c r="F76" s="119" t="str">
        <f t="shared" si="44"/>
        <v>0</v>
      </c>
      <c r="G76" s="119" t="str">
        <f t="shared" si="44"/>
        <v>0</v>
      </c>
      <c r="H76" s="119" t="str">
        <f t="shared" si="44"/>
        <v>0</v>
      </c>
      <c r="I76" s="119" t="str">
        <f t="shared" si="44"/>
        <v>0</v>
      </c>
      <c r="J76" s="119" t="str">
        <f t="shared" si="44"/>
        <v>0</v>
      </c>
      <c r="K76" s="119" t="str">
        <f t="shared" si="44"/>
        <v>0</v>
      </c>
      <c r="L76" s="119" t="str">
        <f t="shared" si="44"/>
        <v>0</v>
      </c>
      <c r="M76" s="119" t="str">
        <f t="shared" si="44"/>
        <v>0</v>
      </c>
      <c r="N76" s="119" t="str">
        <f t="shared" si="44"/>
        <v>0</v>
      </c>
      <c r="O76" s="119" t="str">
        <f t="shared" si="44"/>
        <v>0</v>
      </c>
      <c r="P76" s="119" t="str">
        <f t="shared" si="44"/>
        <v>0</v>
      </c>
      <c r="Q76" s="119" t="str">
        <f t="shared" si="44"/>
        <v>0</v>
      </c>
      <c r="R76" s="119" t="str">
        <f t="shared" si="44"/>
        <v>0</v>
      </c>
      <c r="S76" s="119" t="str">
        <f t="shared" si="44"/>
        <v>0</v>
      </c>
      <c r="T76" s="119" t="str">
        <f t="shared" si="44"/>
        <v>0</v>
      </c>
      <c r="U76" s="119" t="str">
        <f t="shared" si="44"/>
        <v>0</v>
      </c>
      <c r="V76" s="119" t="str">
        <f t="shared" si="44"/>
        <v>0</v>
      </c>
      <c r="W76" s="119" t="str">
        <f t="shared" si="44"/>
        <v>0</v>
      </c>
      <c r="X76" s="119" t="str">
        <f t="shared" si="44"/>
        <v>0</v>
      </c>
      <c r="Y76" s="119" t="str">
        <f t="shared" si="44"/>
        <v>0</v>
      </c>
      <c r="Z76" s="119" t="str">
        <f t="shared" si="44"/>
        <v>0</v>
      </c>
      <c r="AA76" s="119" t="str">
        <f t="shared" si="44"/>
        <v>0</v>
      </c>
      <c r="AB76" s="119" t="str">
        <f t="shared" si="44"/>
        <v>0</v>
      </c>
      <c r="AC76" s="119" t="str">
        <f t="shared" si="44"/>
        <v>0</v>
      </c>
      <c r="AD76" s="119" t="str">
        <f t="shared" si="44"/>
        <v>0</v>
      </c>
      <c r="AE76" s="119" t="str">
        <f t="shared" si="44"/>
        <v>0</v>
      </c>
      <c r="AF76" s="119" t="str">
        <f t="shared" si="44"/>
        <v>0</v>
      </c>
      <c r="AG76" s="119" t="str">
        <f t="shared" si="44"/>
        <v>0</v>
      </c>
      <c r="AH76" s="119" t="str">
        <f t="shared" si="44"/>
        <v>0</v>
      </c>
      <c r="AI76" s="119" t="str">
        <f t="shared" si="44"/>
        <v>0</v>
      </c>
      <c r="AJ76" s="119" t="str">
        <f t="shared" si="44"/>
        <v>0</v>
      </c>
      <c r="AK76" s="119" t="str">
        <f t="shared" si="44"/>
        <v>0</v>
      </c>
      <c r="AL76" s="119" t="str">
        <f t="shared" si="44"/>
        <v>0</v>
      </c>
      <c r="AM76" s="119" t="str">
        <f t="shared" si="44"/>
        <v>0</v>
      </c>
      <c r="AN76" s="119" t="str">
        <f t="shared" si="44"/>
        <v>0</v>
      </c>
      <c r="AO76" s="119" t="str">
        <f t="shared" si="44"/>
        <v>0</v>
      </c>
      <c r="AP76" s="119" t="str">
        <f t="shared" si="44"/>
        <v>0</v>
      </c>
      <c r="AQ76" s="119" t="str">
        <f t="shared" si="44"/>
        <v>0</v>
      </c>
    </row>
    <row r="77" spans="1:43" s="117" customFormat="1" outlineLevel="1">
      <c r="A77" s="118"/>
      <c r="B77" s="23"/>
      <c r="C77" s="25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</row>
    <row r="78" spans="1:43" s="117" customFormat="1" ht="13.5" outlineLevel="1" thickBot="1">
      <c r="A78" s="118"/>
      <c r="B78" s="121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</row>
    <row r="79" spans="1:43" ht="13.5" thickBot="1">
      <c r="A79" s="22"/>
      <c r="B79" s="122" t="s">
        <v>77</v>
      </c>
      <c r="C79" s="123"/>
      <c r="D79" s="124" t="e">
        <f>IF(AQ$42&gt;0,(AQ$42/($F$6))^(1/AQ$12)-1,"Endvermögen negativ")</f>
        <v>#VALUE!</v>
      </c>
      <c r="AH79" s="21"/>
      <c r="AI79" s="21"/>
    </row>
    <row r="80" spans="1:43" ht="13.5" thickBot="1">
      <c r="A80" s="125"/>
      <c r="B80" s="23"/>
      <c r="C80" s="24"/>
      <c r="D80" s="126"/>
      <c r="AH80" s="21"/>
      <c r="AI80" s="21"/>
    </row>
    <row r="81" spans="1:43" s="117" customFormat="1">
      <c r="A81" s="118"/>
      <c r="B81" s="127" t="s">
        <v>72</v>
      </c>
      <c r="C81" s="128"/>
      <c r="D81" s="129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</row>
    <row r="82" spans="1:43" s="135" customFormat="1" ht="13.5" thickBot="1">
      <c r="A82" s="130"/>
      <c r="B82" s="131" t="s">
        <v>95</v>
      </c>
      <c r="C82" s="132"/>
      <c r="D82" s="133">
        <f>'Eingabeblatt Neubau'!E99</f>
        <v>0</v>
      </c>
      <c r="E82" s="134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</row>
    <row r="83" spans="1:43" s="138" customFormat="1">
      <c r="A83" s="136"/>
      <c r="B83" s="131" t="str">
        <f>'Eingabeblatt Neubau'!B100</f>
        <v>zzgl. 100 Basispunkte</v>
      </c>
      <c r="C83" s="137"/>
      <c r="D83" s="133">
        <f>'Eingabeblatt Neubau'!E100</f>
        <v>0.01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</row>
    <row r="84" spans="1:43" ht="13.5" thickBot="1">
      <c r="B84" s="131" t="s">
        <v>94</v>
      </c>
      <c r="C84" s="139"/>
      <c r="D84" s="140">
        <f>D82+D83</f>
        <v>0.01</v>
      </c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</row>
    <row r="85" spans="1:43" ht="14.25" thickTop="1" thickBot="1">
      <c r="B85" s="141"/>
      <c r="C85" s="142"/>
      <c r="D85" s="143"/>
      <c r="E85" s="142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</row>
    <row r="86" spans="1:43">
      <c r="B86" s="17"/>
    </row>
    <row r="87" spans="1:43" s="146" customFormat="1">
      <c r="A87" s="144"/>
      <c r="B87" s="21"/>
      <c r="C87" s="145"/>
      <c r="D87" s="21"/>
      <c r="F87" s="147"/>
      <c r="G87" s="147"/>
    </row>
    <row r="88" spans="1:43" s="149" customFormat="1">
      <c r="A88" s="148"/>
      <c r="B88" s="21"/>
      <c r="C88" s="145"/>
      <c r="D88" s="21"/>
      <c r="F88" s="150"/>
      <c r="G88" s="150"/>
    </row>
    <row r="89" spans="1:43" s="146" customFormat="1">
      <c r="A89" s="144"/>
      <c r="B89" s="21"/>
      <c r="C89" s="145"/>
      <c r="D89" s="21"/>
      <c r="F89" s="147"/>
      <c r="G89" s="147"/>
    </row>
    <row r="90" spans="1:43">
      <c r="B90" s="21"/>
      <c r="C90" s="145"/>
    </row>
    <row r="91" spans="1:43">
      <c r="B91" s="21"/>
      <c r="C91" s="145"/>
    </row>
    <row r="92" spans="1:43">
      <c r="B92" s="21"/>
      <c r="C92" s="145"/>
    </row>
    <row r="93" spans="1:43">
      <c r="B93" s="21"/>
    </row>
    <row r="94" spans="1:43">
      <c r="B94" s="21"/>
    </row>
    <row r="95" spans="1:43">
      <c r="B95" s="21"/>
    </row>
    <row r="96" spans="1:43">
      <c r="B96" s="21"/>
    </row>
    <row r="97" spans="2:2">
      <c r="B97" s="21"/>
    </row>
    <row r="98" spans="2:2">
      <c r="B98" s="21"/>
    </row>
    <row r="99" spans="2:2">
      <c r="B99" s="21"/>
    </row>
    <row r="100" spans="2:2">
      <c r="B100" s="21"/>
    </row>
    <row r="101" spans="2:2">
      <c r="B101" s="21"/>
    </row>
    <row r="102" spans="2:2">
      <c r="B102" s="21"/>
    </row>
    <row r="103" spans="2:2">
      <c r="B103" s="21"/>
    </row>
    <row r="104" spans="2:2">
      <c r="B104" s="21"/>
    </row>
    <row r="105" spans="2:2">
      <c r="B105" s="21"/>
    </row>
    <row r="106" spans="2:2">
      <c r="B106" s="21"/>
    </row>
    <row r="107" spans="2:2">
      <c r="B107" s="21"/>
    </row>
    <row r="108" spans="2:2">
      <c r="B108" s="21"/>
    </row>
    <row r="109" spans="2:2">
      <c r="B109" s="21"/>
    </row>
    <row r="110" spans="2:2">
      <c r="B110" s="21"/>
    </row>
    <row r="111" spans="2:2">
      <c r="B111" s="21"/>
    </row>
    <row r="112" spans="2:2">
      <c r="B112" s="21"/>
    </row>
    <row r="113" spans="2:2">
      <c r="B113" s="21"/>
    </row>
    <row r="114" spans="2:2">
      <c r="B114" s="21"/>
    </row>
    <row r="115" spans="2:2">
      <c r="B115" s="21"/>
    </row>
    <row r="116" spans="2:2">
      <c r="B116" s="21"/>
    </row>
    <row r="117" spans="2:2">
      <c r="B117" s="21"/>
    </row>
    <row r="118" spans="2:2">
      <c r="B118" s="21"/>
    </row>
    <row r="119" spans="2:2">
      <c r="B119" s="21"/>
    </row>
    <row r="120" spans="2:2">
      <c r="B120" s="21"/>
    </row>
    <row r="121" spans="2:2">
      <c r="B121" s="21"/>
    </row>
    <row r="122" spans="2:2">
      <c r="B122" s="21"/>
    </row>
    <row r="123" spans="2:2">
      <c r="B123" s="21"/>
    </row>
    <row r="124" spans="2:2">
      <c r="B124" s="21"/>
    </row>
    <row r="125" spans="2:2">
      <c r="B125" s="21"/>
    </row>
    <row r="126" spans="2:2">
      <c r="B126" s="21"/>
    </row>
    <row r="127" spans="2:2">
      <c r="B127" s="21"/>
    </row>
    <row r="128" spans="2:2">
      <c r="B128" s="21"/>
    </row>
    <row r="129" spans="2:2">
      <c r="B129" s="21"/>
    </row>
    <row r="130" spans="2:2">
      <c r="B130" s="21"/>
    </row>
    <row r="131" spans="2:2">
      <c r="B131" s="21"/>
    </row>
    <row r="132" spans="2:2">
      <c r="B132" s="21"/>
    </row>
    <row r="133" spans="2:2">
      <c r="B133" s="21"/>
    </row>
    <row r="134" spans="2:2">
      <c r="B134" s="21"/>
    </row>
    <row r="135" spans="2:2">
      <c r="B135" s="21"/>
    </row>
    <row r="136" spans="2:2">
      <c r="B136" s="21"/>
    </row>
    <row r="137" spans="2:2">
      <c r="B137" s="21"/>
    </row>
    <row r="138" spans="2:2">
      <c r="B138" s="21"/>
    </row>
    <row r="139" spans="2:2">
      <c r="B139" s="21"/>
    </row>
    <row r="140" spans="2:2">
      <c r="B140" s="21"/>
    </row>
    <row r="141" spans="2:2">
      <c r="B141" s="21"/>
    </row>
    <row r="142" spans="2:2">
      <c r="B142" s="21"/>
    </row>
    <row r="143" spans="2:2">
      <c r="B143" s="21"/>
    </row>
    <row r="144" spans="2:2">
      <c r="B144" s="21"/>
    </row>
    <row r="145" spans="2:2">
      <c r="B145" s="21"/>
    </row>
    <row r="146" spans="2:2">
      <c r="B146" s="21"/>
    </row>
    <row r="147" spans="2:2">
      <c r="B147" s="21"/>
    </row>
    <row r="148" spans="2:2">
      <c r="B148" s="21"/>
    </row>
    <row r="149" spans="2:2">
      <c r="B149" s="21"/>
    </row>
    <row r="150" spans="2:2">
      <c r="B150" s="21"/>
    </row>
    <row r="151" spans="2:2">
      <c r="B151" s="21"/>
    </row>
    <row r="152" spans="2:2">
      <c r="B152" s="21"/>
    </row>
    <row r="153" spans="2:2">
      <c r="B153" s="21"/>
    </row>
    <row r="154" spans="2:2">
      <c r="B154" s="21"/>
    </row>
    <row r="155" spans="2:2">
      <c r="B155" s="21"/>
    </row>
    <row r="156" spans="2:2">
      <c r="B156" s="21"/>
    </row>
    <row r="157" spans="2:2">
      <c r="B157" s="21"/>
    </row>
    <row r="158" spans="2:2">
      <c r="B158" s="21"/>
    </row>
    <row r="159" spans="2:2">
      <c r="B159" s="21"/>
    </row>
    <row r="160" spans="2:2">
      <c r="B160" s="21"/>
    </row>
    <row r="161" spans="2:2">
      <c r="B161" s="21"/>
    </row>
    <row r="162" spans="2:2">
      <c r="B162" s="21"/>
    </row>
    <row r="163" spans="2:2">
      <c r="B163" s="21"/>
    </row>
    <row r="164" spans="2:2">
      <c r="B164" s="21"/>
    </row>
    <row r="165" spans="2:2">
      <c r="B165" s="21"/>
    </row>
    <row r="166" spans="2:2">
      <c r="B166" s="21"/>
    </row>
    <row r="167" spans="2:2">
      <c r="B167" s="21"/>
    </row>
    <row r="168" spans="2:2">
      <c r="B168" s="21"/>
    </row>
    <row r="169" spans="2:2">
      <c r="B169" s="21"/>
    </row>
    <row r="170" spans="2:2">
      <c r="B170" s="21"/>
    </row>
    <row r="171" spans="2:2">
      <c r="B171" s="21"/>
    </row>
    <row r="172" spans="2:2">
      <c r="B172" s="21"/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2">
      <c r="B177" s="21"/>
    </row>
    <row r="178" spans="2:2">
      <c r="B178" s="21"/>
    </row>
    <row r="179" spans="2:2">
      <c r="B179" s="21"/>
    </row>
    <row r="180" spans="2:2">
      <c r="B180" s="21"/>
    </row>
    <row r="181" spans="2:2">
      <c r="B181" s="21"/>
    </row>
    <row r="182" spans="2:2">
      <c r="B182" s="21"/>
    </row>
    <row r="183" spans="2:2">
      <c r="B183" s="21"/>
    </row>
    <row r="184" spans="2:2">
      <c r="B184" s="21"/>
    </row>
    <row r="185" spans="2:2">
      <c r="B185" s="21"/>
    </row>
    <row r="186" spans="2:2">
      <c r="B186" s="21"/>
    </row>
    <row r="187" spans="2:2">
      <c r="B187" s="21"/>
    </row>
    <row r="188" spans="2:2">
      <c r="B188" s="21"/>
    </row>
    <row r="189" spans="2:2">
      <c r="B189" s="21"/>
    </row>
    <row r="190" spans="2:2">
      <c r="B190" s="21"/>
    </row>
    <row r="191" spans="2:2">
      <c r="B191" s="21"/>
    </row>
  </sheetData>
  <sheetProtection password="BA19" sheet="1" objects="1" scenarios="1" selectLockedCells="1" selectUnlockedCells="1"/>
  <phoneticPr fontId="0" type="noConversion"/>
  <pageMargins left="0.59055118110236227" right="0.59055118110236227" top="0.59055118110236227" bottom="0.59055118110236227" header="0.39370078740157483" footer="0.39370078740157483"/>
  <pageSetup paperSize="9" scale="25" orientation="landscape" r:id="rId1"/>
  <headerFooter alignWithMargins="0">
    <oddHeader>&amp;R&amp;"Arial,Standard"&amp;34Datum:    &amp;D</oddHeader>
    <oddFooter>&amp;C&amp;"Arial,Standard"&amp;34Seite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Eingabeblatt Neubau</vt:lpstr>
      <vt:lpstr>Berechnung (Neubau)</vt:lpstr>
      <vt:lpstr>'Berechnung (Neubau)'!Druckbereich</vt:lpstr>
      <vt:lpstr>'Eingabeblatt Neubau'!Druckbereich</vt:lpstr>
    </vt:vector>
  </TitlesOfParts>
  <Company>VdW-Bayern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Hiebeler, Bernhard</dc:creator>
  <cp:lastModifiedBy>Andrea Satori</cp:lastModifiedBy>
  <cp:lastPrinted>2015-02-25T09:14:39Z</cp:lastPrinted>
  <dcterms:created xsi:type="dcterms:W3CDTF">2013-05-24T13:02:40Z</dcterms:created>
  <dcterms:modified xsi:type="dcterms:W3CDTF">2015-04-28T11:50:30Z</dcterms:modified>
</cp:coreProperties>
</file>